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2.xml" ContentType="application/vnd.openxmlformats-officedocument.drawingml.chartshapes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4.xml" ContentType="application/vnd.openxmlformats-officedocument.drawingml.chartshapes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-ENG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91" r:id="rId2"/>
    <sheet name="Layout - SRB" sheetId="32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SRB'!$A$1:$K$773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<sst xmlns="http://schemas.openxmlformats.org/spreadsheetml/2006/main" count="6316" uniqueCount="2914">
  <si>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</si>
  <si>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</si>
  <si>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</si>
  <si>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</si>
  <si>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</si>
  <si>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</si>
  <si>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</si>
  <si>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</si>
  <si>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</si>
  <si>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</si>
  <si>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</si>
  <si>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</si>
  <si>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</si>
  <si>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</si>
  <si>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</si>
  <si>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</si>
  <si>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</si>
  <si>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</si>
  <si>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</si>
  <si>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</si>
  <si>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</si>
  <si>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</si>
  <si>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</si>
  <si>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</si>
  <si>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</si>
  <si>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</si>
  <si>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</si>
  <si>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</si>
  <si>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</si>
  <si>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</si>
  <si>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</si>
  <si>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</si>
  <si>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</si>
  <si>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</si>
  <si>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</si>
  <si>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</si>
  <si>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</si>
  <si>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</si>
  <si>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</si>
  <si>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</si>
  <si>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</si>
  <si>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</si>
  <si>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</si>
  <si>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</si>
  <si>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</si>
  <si>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</si>
  <si>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</si>
  <si>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</si>
  <si>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</si>
  <si>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</si>
  <si>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</si>
  <si>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</si>
  <si>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</si>
  <si>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</si>
  <si>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</si>
  <si>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</si>
  <si>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</si>
  <si>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</si>
  <si>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</si>
  <si>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</si>
  <si>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</si>
  <si>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</si>
  <si>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</si>
  <si>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</si>
  <si>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</si>
  <si>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</si>
  <si>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</si>
  <si>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</si>
  <si>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</si>
  <si>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</si>
  <si>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</si>
  <si>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</si>
  <si>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</si>
  <si>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</si>
  <si>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</si>
  <si>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</si>
  <si>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</si>
  <si>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</si>
  <si>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</si>
  <si>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</si>
  <si>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</si>
  <si>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</si>
  <si>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</si>
  <si>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</si>
  <si>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</si>
  <si>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</si>
  <si>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</si>
  <si>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</si>
  <si>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</si>
  <si>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</si>
  <si>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</si>
  <si>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</si>
  <si>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</si>
  <si>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</si>
  <si>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</si>
  <si>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</si>
  <si>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</si>
  <si>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</si>
  <si>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</si>
  <si>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</si>
  <si>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</si>
  <si>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</si>
  <si>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</si>
  <si>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</si>
  <si>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</si>
  <si>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</si>
  <si>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</si>
  <si>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</si>
  <si>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</si>
  <si>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</si>
  <si>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</si>
  <si>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</si>
  <si>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</si>
  <si>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</si>
  <si>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</si>
  <si>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</si>
  <si>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</si>
  <si>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</si>
  <si>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</si>
  <si>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</si>
  <si>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</si>
  <si>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</si>
  <si>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</si>
  <si>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</si>
  <si>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</si>
  <si>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</si>
  <si>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</si>
  <si>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</si>
  <si>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</si>
  <si>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</si>
  <si>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</si>
  <si>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</si>
  <si>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</si>
  <si>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</si>
  <si>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</si>
  <si>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</si>
  <si>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</si>
  <si>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</si>
  <si>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</si>
  <si>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</si>
  <si>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</si>
  <si>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</si>
  <si>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</si>
  <si>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</si>
  <si>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</si>
  <si>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</si>
  <si>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</si>
  <si>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</si>
  <si>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</si>
  <si>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</si>
  <si>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</si>
  <si>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</si>
  <si>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</si>
  <si>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</si>
  <si>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</si>
  <si>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</si>
  <si>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</si>
  <si>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</si>
  <si>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</si>
  <si>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</si>
  <si>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</si>
  <si>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</si>
  <si>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</si>
  <si>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</si>
  <si>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</si>
  <si>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</si>
  <si>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</si>
  <si>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</si>
  <si>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</si>
  <si>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</si>
  <si>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</si>
  <si>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</si>
  <si>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</si>
  <si>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</si>
  <si>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</si>
  <si>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</si>
  <si>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</si>
  <si>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</si>
  <si>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</si>
  <si>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</si>
  <si>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</si>
  <si>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</si>
  <si>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</si>
  <si>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</si>
  <si>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</si>
  <si>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</si>
  <si>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</si>
  <si>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</si>
  <si>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</si>
  <si>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</si>
  <si>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</si>
  <si>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</si>
  <si>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</si>
  <si>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</si>
  <si>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</si>
  <si>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</si>
  <si>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</si>
  <si>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</si>
  <si>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</si>
  <si>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</si>
  <si>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</si>
  <si>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</si>
  <si>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</si>
  <si>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</si>
  <si>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</si>
  <si>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</si>
  <si>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</si>
  <si>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</si>
  <si>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</si>
  <si>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</si>
  <si>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</si>
  <si>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</si>
  <si>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</si>
  <si>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</si>
  <si>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</si>
  <si>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</si>
  <si>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</si>
  <si>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</si>
  <si>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</si>
  <si>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</si>
  <si>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</si>
  <si>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</si>
  <si>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</si>
  <si>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</si>
  <si>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</si>
  <si>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</si>
  <si>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</si>
  <si>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</si>
  <si>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</si>
  <si>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</si>
  <si>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</si>
  <si>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</si>
  <si>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</si>
  <si>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</si>
  <si>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</si>
  <si>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</si>
  <si>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</si>
  <si>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</si>
  <si>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</si>
  <si>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</si>
  <si>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</si>
  <si>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</si>
  <si>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</si>
  <si>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</si>
  <si>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</si>
  <si>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</si>
  <si>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</si>
  <si>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</si>
  <si>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</si>
  <si>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</si>
  <si>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</si>
  <si>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</si>
  <si>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</si>
  <si>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</si>
  <si>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</si>
  <si>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</si>
  <si>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</si>
  <si>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</si>
  <si>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</si>
  <si>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</si>
  <si>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</si>
  <si>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</si>
  <si>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</si>
  <si>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</si>
  <si>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</si>
  <si>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</si>
  <si>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</si>
  <si>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</si>
  <si>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</si>
  <si>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</si>
  <si>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</si>
  <si>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</si>
  <si>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</si>
  <si>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</si>
  <si>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</si>
  <si>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</si>
  <si>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</si>
  <si>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</si>
  <si>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</si>
  <si>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</si>
  <si>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</si>
  <si>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</si>
  <si>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</si>
  <si>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</si>
  <si>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</si>
  <si>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</si>
  <si>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</si>
  <si>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</si>
  <si>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</si>
  <si>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</si>
  <si>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</si>
  <si>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</si>
  <si>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</si>
  <si>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</si>
  <si>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</si>
  <si>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</si>
  <si>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</si>
  <si>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</si>
  <si>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</si>
  <si>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</si>
  <si>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</si>
  <si>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</si>
  <si>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</si>
  <si>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</si>
  <si>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</si>
  <si>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</si>
  <si>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</si>
  <si>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</si>
  <si>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</si>
  <si>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</si>
  <si>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</si>
  <si>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</si>
  <si>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</si>
  <si>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</si>
  <si>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</si>
  <si>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</si>
  <si>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</si>
  <si>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</si>
  <si>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</si>
  <si>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</si>
  <si>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</si>
  <si>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</si>
  <si>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</si>
  <si>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</si>
  <si>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</si>
  <si>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</si>
  <si>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</si>
  <si>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</si>
  <si>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</si>
  <si>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</si>
  <si>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</si>
  <si>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</si>
  <si>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</si>
  <si>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</si>
  <si>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</si>
  <si>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</si>
  <si>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</si>
  <si>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</si>
  <si>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</si>
  <si>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</si>
  <si>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</si>
  <si>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</si>
  <si>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</si>
  <si>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</si>
  <si>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</si>
  <si>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</si>
  <si>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</si>
  <si>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</si>
  <si>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</si>
  <si>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</si>
  <si>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</si>
  <si>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</si>
  <si>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</si>
  <si>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</si>
  <si>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</si>
  <si>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</si>
  <si>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</si>
  <si>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</si>
  <si>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</si>
  <si>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</si>
  <si>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</si>
  <si>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</si>
  <si>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</si>
  <si>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</si>
  <si>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</si>
  <si>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</si>
  <si>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</si>
  <si>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</si>
  <si>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</si>
  <si>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</si>
  <si>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</si>
  <si>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</si>
  <si>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</si>
  <si>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</si>
  <si>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</si>
  <si>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</si>
  <si>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</si>
  <si>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</si>
  <si>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</si>
  <si>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</si>
  <si>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</si>
  <si>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</si>
  <si>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</si>
  <si>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</si>
  <si>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</si>
  <si>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</si>
  <si>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</si>
  <si>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</si>
  <si>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</si>
  <si>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</si>
  <si>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</si>
  <si>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</si>
  <si>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</si>
  <si>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</si>
  <si>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</si>
  <si>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</si>
  <si>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</si>
  <si>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</si>
  <si>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</si>
  <si>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</si>
  <si>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</si>
  <si>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</si>
  <si>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</si>
  <si>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</si>
  <si>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</si>
  <si>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</si>
  <si>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</si>
  <si>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</si>
  <si>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</si>
  <si>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</si>
  <si>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</si>
  <si>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</si>
  <si>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</si>
  <si>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</si>
  <si>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</si>
  <si>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</si>
  <si>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</si>
  <si>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</si>
  <si>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</si>
  <si>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</si>
  <si>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</si>
  <si>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</si>
  <si>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</si>
  <si>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</si>
  <si>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</si>
  <si>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</si>
  <si>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</si>
  <si>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</si>
  <si>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</si>
  <si>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</si>
  <si>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</si>
  <si>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</si>
  <si>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</si>
  <si>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</si>
  <si>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</si>
  <si>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</si>
  <si>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</si>
  <si>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</si>
  <si>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</si>
  <si>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</si>
  <si>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</si>
  <si>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</si>
  <si>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</si>
  <si>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</si>
  <si>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</si>
  <si>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</si>
  <si>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</si>
  <si>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</si>
  <si>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</si>
  <si>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</si>
  <si>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</si>
  <si>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</si>
  <si>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</si>
  <si>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</si>
  <si>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</si>
  <si>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</si>
  <si>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</si>
  <si>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</si>
  <si>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</si>
  <si>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</si>
  <si>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</si>
  <si>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</si>
  <si>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</si>
  <si>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</si>
  <si>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</si>
  <si>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</si>
  <si>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</si>
  <si>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</si>
  <si>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</si>
  <si>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</si>
  <si>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</si>
  <si>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</si>
  <si>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</si>
  <si>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</si>
  <si>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</si>
  <si>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</si>
  <si>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</si>
  <si>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</si>
  <si>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</si>
  <si>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</si>
  <si>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</si>
  <si>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</si>
  <si>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</si>
  <si>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</si>
  <si>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</si>
  <si>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</si>
  <si>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</si>
  <si>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</si>
  <si>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</si>
  <si>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</si>
  <si>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</si>
  <si>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</si>
  <si>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</si>
  <si>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</si>
  <si>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</si>
  <si>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</si>
  <si>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</si>
  <si>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</si>
  <si>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</si>
  <si>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</si>
  <si>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</si>
  <si>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</si>
  <si>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</si>
  <si>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</si>
  <si>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</si>
  <si>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</si>
  <si>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</si>
  <si>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</si>
  <si>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</si>
  <si>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</si>
  <si>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</si>
  <si>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</si>
  <si>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</si>
  <si>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</si>
  <si>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</si>
  <si>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</si>
  <si>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</si>
  <si>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</si>
  <si>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</si>
  <si>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</si>
  <si>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</si>
  <si>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</si>
  <si>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</si>
  <si>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</si>
  <si>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</si>
  <si>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</si>
  <si>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</si>
  <si>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</si>
  <si>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</si>
  <si>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</si>
  <si>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</si>
  <si>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</si>
  <si>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</si>
  <si>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</si>
  <si>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</si>
  <si>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</si>
  <si>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</si>
  <si>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</si>
  <si>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</si>
  <si>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</si>
  <si>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</si>
  <si>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</si>
  <si>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</si>
  <si>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</si>
  <si>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</si>
  <si>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</si>
  <si>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</si>
  <si>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</si>
  <si>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</si>
  <si>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</si>
  <si>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</si>
  <si>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</si>
  <si>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</si>
  <si>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</si>
  <si>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</si>
  <si>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</si>
  <si>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</si>
  <si>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</si>
  <si>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</si>
  <si>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</si>
  <si>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</si>
  <si>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</si>
  <si>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</si>
  <si>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</si>
  <si>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</si>
  <si>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</si>
  <si>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</si>
  <si>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</si>
  <si>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</si>
  <si>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</si>
  <si>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</si>
  <si>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</si>
  <si>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</si>
  <si>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</si>
  <si>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</si>
  <si>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</si>
  <si>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</si>
  <si>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</si>
  <si>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</si>
  <si>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</si>
  <si>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</si>
  <si>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</si>
  <si>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</si>
  <si>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</si>
  <si>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</si>
  <si>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</si>
  <si>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</si>
  <si>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</si>
  <si>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</si>
  <si>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</si>
  <si>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</si>
  <si>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</si>
  <si>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</si>
  <si>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</si>
  <si>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</si>
  <si>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</si>
  <si>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</si>
  <si>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</si>
  <si>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</si>
  <si>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</si>
  <si>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</si>
  <si>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</si>
  <si>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</si>
  <si>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</si>
  <si>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</si>
  <si>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</si>
  <si>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</si>
  <si>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</si>
  <si>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</si>
  <si>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</si>
  <si>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</si>
  <si>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</si>
  <si>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</si>
  <si>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</si>
  <si>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</si>
  <si>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</si>
  <si>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</si>
  <si>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</si>
  <si>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</si>
  <si>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</si>
  <si>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</si>
  <si>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</si>
  <si>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</si>
  <si>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</si>
  <si>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</si>
  <si>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</si>
  <si>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</si>
  <si>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</si>
  <si>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</si>
  <si>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</si>
  <si>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</si>
  <si>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</si>
  <si>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</si>
  <si>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</si>
  <si>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</si>
  <si>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</si>
  <si>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</si>
  <si>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</si>
  <si>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</si>
  <si>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</si>
  <si>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</si>
  <si>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</si>
  <si>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</si>
  <si>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</si>
  <si>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</si>
  <si>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</si>
  <si>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</si>
  <si>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</si>
  <si>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</si>
  <si>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</si>
  <si>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</si>
  <si>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</si>
  <si>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</si>
  <si>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</si>
  <si>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</si>
  <si>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</si>
  <si>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</si>
  <si>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</si>
  <si>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</si>
  <si>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</si>
  <si>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</si>
  <si>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</si>
  <si>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</si>
  <si>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</si>
  <si>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</si>
  <si>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</si>
  <si>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</si>
  <si>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</si>
  <si>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</si>
  <si>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</si>
  <si>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</si>
  <si>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</si>
  <si>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</si>
  <si>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</si>
  <si>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</si>
  <si>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</si>
  <si>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</si>
  <si>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</si>
  <si>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</si>
  <si>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</si>
  <si>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</si>
  <si>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</si>
  <si>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</si>
  <si>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</si>
  <si>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</si>
  <si>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</si>
  <si>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</si>
  <si>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</si>
  <si>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</si>
  <si>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</si>
  <si>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</si>
  <si>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</si>
  <si>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</si>
  <si>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</si>
  <si>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</si>
  <si>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</si>
  <si>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</si>
  <si>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</si>
  <si>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</si>
  <si>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</si>
  <si>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</si>
  <si>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</si>
  <si>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</si>
  <si>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</si>
  <si>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</si>
  <si>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</si>
  <si>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</si>
  <si>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</si>
  <si>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</si>
  <si>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</si>
  <si>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</si>
  <si>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</si>
  <si>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</si>
  <si>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</si>
  <si>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</si>
  <si>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</si>
  <si>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</si>
  <si>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</si>
  <si>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</si>
  <si>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</si>
  <si>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</si>
  <si>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</si>
  <si>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</si>
  <si>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</si>
  <si>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</si>
  <si>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</si>
  <si>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</si>
  <si>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</si>
  <si>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</si>
  <si>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</si>
  <si>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</si>
  <si>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</si>
  <si>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</si>
  <si>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</si>
  <si>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</si>
  <si>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</si>
  <si>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</si>
  <si>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</si>
  <si>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</si>
  <si>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</si>
  <si>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</si>
  <si>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</si>
  <si>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</si>
  <si>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</si>
  <si>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</si>
  <si>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</si>
  <si>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</si>
  <si>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</si>
  <si>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</si>
  <si>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</si>
  <si>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</si>
  <si>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</si>
  <si>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</si>
  <si>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</si>
  <si>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</si>
  <si>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</si>
  <si>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</si>
  <si>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</si>
  <si>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</si>
  <si>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</si>
  <si>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</si>
  <si>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</si>
  <si>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</si>
  <si>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</si>
  <si>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</si>
  <si>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</si>
  <si>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</si>
  <si>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</si>
  <si>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</si>
  <si>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</si>
  <si>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</si>
  <si>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</si>
  <si>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</si>
  <si>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</si>
  <si>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</si>
  <si>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</si>
  <si>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</si>
  <si>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</si>
  <si>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</si>
  <si>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</si>
  <si>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</si>
  <si>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</si>
  <si>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</si>
  <si>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</si>
  <si>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</si>
  <si>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</si>
  <si>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</si>
  <si>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</si>
  <si>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</si>
  <si>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</si>
  <si>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</si>
  <si>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</si>
  <si>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</si>
  <si>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</si>
  <si>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</si>
  <si>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</si>
  <si>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</si>
  <si>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</si>
  <si>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</si>
  <si>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</si>
  <si>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</si>
  <si>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</si>
  <si>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</si>
  <si>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</si>
  <si>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</si>
  <si>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</si>
  <si>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</si>
  <si>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</si>
  <si>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</si>
  <si>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</si>
  <si>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</si>
  <si>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</si>
  <si>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</si>
  <si>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</si>
  <si>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</si>
  <si>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</si>
  <si>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</si>
  <si>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</si>
  <si>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</si>
  <si>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</si>
  <si>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</si>
  <si>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</si>
  <si>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</si>
  <si>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</si>
  <si>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</si>
  <si>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</si>
  <si>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</si>
  <si>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</si>
  <si>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</si>
  <si>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</si>
  <si>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</si>
  <si>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</si>
  <si>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</si>
  <si>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</si>
  <si>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</si>
  <si>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</si>
  <si>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</si>
  <si>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</si>
  <si>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</si>
  <si>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</si>
  <si>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</si>
  <si>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</si>
  <si>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</si>
  <si>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</si>
  <si>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</si>
  <si>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</si>
  <si>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</si>
  <si>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</si>
  <si>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</si>
  <si>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</si>
  <si>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</si>
  <si>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</si>
  <si>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</si>
  <si>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</si>
  <si>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</si>
  <si>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</si>
  <si>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</si>
  <si>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</si>
  <si>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</si>
  <si>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</si>
  <si>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</si>
  <si>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</si>
  <si>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</si>
  <si>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</si>
  <si>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</si>
  <si>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</si>
  <si>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</si>
  <si>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</si>
  <si>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</si>
  <si>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</si>
  <si>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</si>
  <si>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</si>
  <si>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</si>
  <si>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</si>
  <si>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</si>
  <si>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</si>
  <si>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</si>
  <si>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</si>
  <si>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</si>
  <si>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</si>
  <si>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</si>
  <si>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</si>
  <si>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</si>
  <si>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</si>
  <si>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</si>
  <si>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</si>
  <si>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</si>
  <si>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</si>
  <si>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</si>
  <si>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</si>
  <si>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</si>
  <si>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</si>
  <si>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</si>
  <si>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</si>
  <si>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</si>
  <si>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</si>
  <si>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</si>
  <si>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</si>
  <si>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</si>
  <si>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</si>
  <si>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</si>
  <si>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</si>
  <si>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</si>
  <si>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</si>
  <si>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</si>
  <si>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</si>
  <si>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</si>
  <si>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</si>
  <si>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</si>
  <si>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</si>
  <si>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</si>
  <si>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</si>
  <si>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</si>
  <si>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</si>
  <si>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</si>
  <si>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</si>
  <si>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</si>
  <si>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</si>
  <si>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</si>
  <si>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</si>
  <si>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</si>
  <si>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</si>
  <si>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</si>
  <si>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</si>
  <si>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</si>
  <si>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</si>
  <si>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</si>
  <si>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</si>
  <si>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</si>
  <si>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</si>
  <si>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</si>
  <si>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</si>
  <si>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</si>
  <si>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</si>
  <si>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</si>
  <si>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</si>
  <si>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</si>
  <si>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</si>
  <si>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</si>
  <si>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</si>
  <si>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</si>
  <si>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</si>
  <si>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</si>
  <si>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</si>
  <si>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</si>
  <si>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</si>
  <si>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</si>
  <si>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</si>
  <si>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</si>
  <si>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</si>
  <si>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</si>
  <si>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</si>
  <si>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</si>
  <si>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</si>
  <si>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</si>
  <si>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</si>
  <si>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</si>
  <si>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</si>
  <si>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</si>
  <si>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</si>
  <si>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</si>
  <si>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</si>
  <si>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</si>
  <si>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</si>
  <si>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</si>
  <si>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</si>
  <si>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</si>
  <si>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</si>
  <si>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</si>
  <si>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</si>
  <si>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</si>
  <si>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</si>
  <si>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</si>
  <si>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</si>
  <si>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</si>
  <si>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</si>
  <si>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</si>
  <si>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</si>
  <si>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</si>
  <si>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</si>
  <si>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</si>
  <si>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</si>
  <si>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</si>
  <si>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</si>
  <si>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</si>
  <si>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</si>
  <si>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</si>
  <si>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</si>
  <si>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</si>
  <si>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</si>
  <si>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</si>
  <si>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</si>
  <si>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</si>
  <si>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</si>
  <si>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</si>
  <si>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</si>
  <si>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</si>
  <si>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</si>
  <si>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</si>
  <si>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</si>
  <si>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</si>
  <si>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</si>
  <si>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</si>
  <si>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</si>
  <si>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</si>
  <si>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</si>
  <si>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</si>
  <si>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</si>
  <si>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</si>
  <si>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</si>
  <si>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</si>
  <si>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</si>
  <si>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</si>
  <si>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</si>
  <si>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</si>
  <si>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</si>
  <si>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</si>
  <si>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</si>
  <si>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</si>
  <si>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</si>
  <si>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</si>
  <si>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</si>
  <si>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</si>
  <si>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</si>
  <si>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</si>
  <si>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</si>
  <si>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</si>
  <si>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</si>
  <si>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</si>
  <si>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</si>
  <si>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</si>
  <si>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</si>
  <si>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</si>
  <si>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</si>
  <si>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</si>
  <si>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</si>
  <si>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</si>
  <si>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</si>
  <si>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</si>
  <si>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</si>
  <si>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</si>
  <si>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</si>
  <si>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</si>
  <si>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</si>
  <si>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</si>
  <si>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</si>
  <si>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</si>
  <si>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</si>
  <si>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</si>
  <si>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</si>
  <si>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</si>
  <si>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</si>
  <si>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</si>
  <si>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</si>
  <si>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</si>
  <si>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</si>
  <si>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</si>
  <si>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</si>
  <si>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</si>
  <si>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</si>
  <si>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</si>
  <si>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</si>
  <si>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</si>
  <si>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</si>
  <si>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</si>
  <si>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</si>
  <si>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</si>
  <si>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</si>
  <si>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</si>
  <si>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</si>
  <si>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</si>
  <si>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</si>
  <si>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</si>
  <si>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</si>
  <si>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</si>
  <si>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</si>
  <si>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</si>
  <si>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</si>
  <si>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</si>
  <si>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</si>
  <si>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</si>
  <si>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</si>
  <si>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</si>
  <si>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</si>
  <si>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</si>
  <si>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</si>
  <si>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</si>
  <si>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</si>
  <si>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</si>
  <si>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</si>
  <si>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</si>
  <si>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</si>
  <si>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</si>
  <si>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</si>
  <si>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</si>
  <si>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</si>
  <si>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</si>
  <si>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</si>
  <si>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</si>
  <si>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</si>
  <si>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</si>
  <si>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</si>
  <si>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</si>
  <si>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</si>
  <si>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</si>
  <si>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</si>
  <si>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</si>
  <si>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</si>
  <si>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</si>
  <si>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</si>
  <si>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</si>
  <si>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</si>
  <si>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</si>
  <si>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</si>
  <si>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</si>
  <si>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</si>
  <si>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</si>
  <si>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</si>
  <si>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</si>
  <si>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</si>
  <si>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</si>
  <si>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</si>
  <si>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</si>
  <si>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</si>
  <si>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</si>
  <si>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</si>
  <si>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</si>
  <si>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</si>
  <si>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</si>
  <si>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</si>
  <si>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</si>
  <si>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</si>
  <si>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</si>
  <si>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</si>
  <si>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</si>
  <si>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</si>
  <si>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</si>
  <si>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</si>
  <si>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</si>
  <si>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</si>
  <si>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</si>
  <si>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</si>
  <si>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</si>
  <si>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</si>
  <si>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</si>
  <si>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</si>
  <si>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</si>
  <si>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</si>
  <si>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</si>
  <si>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</si>
  <si>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</si>
  <si>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</si>
  <si>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</si>
  <si>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</si>
  <si>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</si>
  <si>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</si>
  <si>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</si>
  <si>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</si>
  <si>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</si>
  <si>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</si>
  <si>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</si>
  <si>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</si>
  <si>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</si>
  <si>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</si>
  <si>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</si>
  <si>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</si>
  <si>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</si>
  <si>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</si>
  <si>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</si>
  <si>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</si>
  <si>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</si>
  <si>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</si>
  <si>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</si>
  <si>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</si>
  <si>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</si>
  <si>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</si>
  <si>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</si>
  <si>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</si>
  <si>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</si>
  <si>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</si>
  <si>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</si>
  <si>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</si>
  <si>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</si>
  <si>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</si>
  <si>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</si>
  <si>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</si>
  <si>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</si>
  <si>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</si>
  <si>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</si>
  <si>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</si>
  <si>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</si>
  <si>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</si>
  <si>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</si>
  <si>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</si>
  <si>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</si>
  <si>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</si>
  <si>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</si>
  <si>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</si>
  <si>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</si>
  <si>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</si>
  <si>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</si>
  <si>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</si>
  <si>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</si>
  <si>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</si>
  <si>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</si>
  <si>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</si>
  <si>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</si>
  <si>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</si>
  <si>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</si>
  <si>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</si>
  <si>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</si>
  <si>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</si>
  <si>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</si>
  <si>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</si>
  <si>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</si>
  <si>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</si>
  <si>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</si>
  <si>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</si>
  <si>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</si>
  <si>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</si>
  <si>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</si>
  <si>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</si>
  <si>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</si>
  <si>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</si>
  <si>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</si>
  <si>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</si>
  <si>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</si>
  <si>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</si>
  <si>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</si>
  <si>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</si>
  <si>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</si>
  <si>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</si>
  <si>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</si>
  <si>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</si>
  <si>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</si>
  <si>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</si>
  <si>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</si>
  <si>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</si>
  <si>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</si>
  <si>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</si>
  <si>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</si>
  <si>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</si>
  <si>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</si>
  <si>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</si>
  <si>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</si>
  <si>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</si>
  <si>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</si>
  <si>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</si>
  <si>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</si>
  <si>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</si>
  <si>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</si>
  <si>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</si>
  <si>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</si>
  <si>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</si>
  <si>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</si>
  <si>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</si>
  <si>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</si>
  <si>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</si>
  <si>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</si>
  <si>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</si>
  <si>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</si>
  <si>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</si>
  <si>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</si>
  <si>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</si>
  <si>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</si>
  <si>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</si>
  <si>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</si>
  <si>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</si>
  <si>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</si>
  <si>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</si>
  <si>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</si>
  <si>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</si>
  <si>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</si>
  <si>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</si>
  <si>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</si>
  <si>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</si>
  <si>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</si>
  <si>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</si>
  <si>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</si>
  <si>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</si>
  <si>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</si>
  <si>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</si>
  <si>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</si>
  <si>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</si>
  <si>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</si>
  <si>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</si>
  <si>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</si>
  <si>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</si>
  <si>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</si>
  <si>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</si>
  <si>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</si>
  <si>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</si>
  <si>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</si>
  <si>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</si>
  <si>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</si>
  <si>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</si>
  <si>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</si>
  <si>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</si>
  <si>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</si>
  <si>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</si>
  <si>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</si>
  <si>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</si>
  <si>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</si>
  <si>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</si>
  <si>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</si>
  <si>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</si>
  <si>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</si>
  <si>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</si>
  <si>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</si>
  <si>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</si>
  <si>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</si>
  <si>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</si>
  <si>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</si>
  <si>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</si>
  <si>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</si>
  <si>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</si>
  <si>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</si>
  <si>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</si>
  <si>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</si>
  <si>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</si>
  <si>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</si>
  <si>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</si>
  <si>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</si>
  <si>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</si>
  <si>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</si>
  <si>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</si>
  <si>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</si>
  <si>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</si>
  <si>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</si>
  <si>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</si>
  <si>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</si>
  <si>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</si>
  <si>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</si>
  <si>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</si>
  <si>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</si>
  <si>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</si>
  <si>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</si>
  <si>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</si>
  <si>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</si>
  <si>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</si>
  <si>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</si>
  <si>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</si>
  <si>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</si>
  <si>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</si>
  <si>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</si>
  <si>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</si>
  <si>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</si>
  <si>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</si>
  <si>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</si>
  <si>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</si>
  <si>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</si>
  <si>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</si>
  <si>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</si>
  <si>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</si>
  <si>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</si>
  <si>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</si>
  <si>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</si>
  <si>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</si>
  <si>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</si>
  <si>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</si>
  <si>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</si>
  <si>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</si>
  <si>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</si>
  <si>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</si>
  <si>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</si>
  <si>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</si>
  <si>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</si>
  <si>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</si>
  <si>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</si>
  <si>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</si>
  <si>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</si>
  <si>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</si>
  <si>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</si>
  <si>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</si>
  <si>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</si>
  <si>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</si>
  <si>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</si>
  <si>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</si>
  <si>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</si>
  <si>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</si>
  <si>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</si>
  <si>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</si>
  <si>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</si>
  <si>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</si>
  <si>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</si>
  <si>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</si>
  <si>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</si>
  <si>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</si>
  <si>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</si>
  <si>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</si>
  <si>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</si>
  <si>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</si>
  <si>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</si>
  <si>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</si>
  <si>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</si>
  <si>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</si>
  <si>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</si>
  <si>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</si>
  <si>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</si>
  <si>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</si>
  <si>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</si>
  <si>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</si>
  <si>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</si>
  <si>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</si>
  <si>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</si>
  <si>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</si>
  <si>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</si>
  <si>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</si>
  <si>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</si>
  <si>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</si>
  <si>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</si>
  <si>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</si>
  <si>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</si>
  <si>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</si>
  <si>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</si>
  <si>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</si>
  <si>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</si>
  <si>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</si>
  <si>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</si>
  <si>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</si>
  <si>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</si>
  <si>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</si>
  <si>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</si>
  <si>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</si>
  <si>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</si>
  <si>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</si>
  <si>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</si>
  <si>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</si>
  <si>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</si>
  <si>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</si>
  <si>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</si>
  <si>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</si>
  <si>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</si>
  <si>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</si>
  <si>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</si>
  <si>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</si>
  <si>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</si>
  <si>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</si>
  <si>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</si>
  <si>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</si>
  <si>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</si>
  <si>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</si>
  <si>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</si>
  <si>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</si>
  <si>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</si>
  <si>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</si>
  <si>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</si>
  <si>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</si>
  <si>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</si>
  <si>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</si>
  <si>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</si>
  <si>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</si>
  <si>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</si>
  <si>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</si>
  <si>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</si>
  <si>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</si>
  <si>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</si>
  <si>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</si>
  <si>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</si>
  <si>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</si>
  <si>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</si>
  <si>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</si>
  <si>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</si>
  <si>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</si>
  <si>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</si>
  <si>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</si>
  <si>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</si>
  <si>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</si>
  <si>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</si>
  <si>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</si>
  <si>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</si>
  <si>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</si>
  <si>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</si>
  <si>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</si>
  <si>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</si>
  <si>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</si>
  <si>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</si>
  <si>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</si>
  <si>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</si>
  <si>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</si>
  <si>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</si>
  <si>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</si>
  <si>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</si>
  <si>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</si>
  <si>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</si>
  <si>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</si>
  <si>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</si>
  <si>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</si>
  <si>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</si>
  <si>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</si>
  <si>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</si>
  <si>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</si>
  <si>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</si>
  <si>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</si>
  <si>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</si>
  <si>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</si>
  <si>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</si>
  <si>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</si>
  <si>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</si>
  <si>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</si>
  <si>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</si>
  <si>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</si>
  <si>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</si>
  <si>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</si>
  <si>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</si>
  <si>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</si>
  <si>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</si>
  <si>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</si>
  <si>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</si>
  <si>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</si>
  <si>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</si>
  <si>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</si>
  <si>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</si>
  <si>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</si>
  <si>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</si>
  <si>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</si>
  <si>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</si>
  <si>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</si>
  <si>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</si>
  <si>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</si>
  <si>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</si>
  <si>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</si>
  <si>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</si>
  <si>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</si>
  <si>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</si>
  <si>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</si>
  <si>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</si>
  <si>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</si>
  <si>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</si>
  <si>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</si>
  <si>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</si>
  <si>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</si>
  <si>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</si>
  <si>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</si>
  <si>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</si>
  <si>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</si>
  <si>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</si>
  <si>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</si>
  <si>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</si>
  <si>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</si>
  <si>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</si>
  <si>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</si>
  <si>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</si>
  <si>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</si>
  <si>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</si>
  <si>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</si>
  <si>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</si>
  <si>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</si>
  <si>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</si>
  <si>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</si>
  <si>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</si>
  <si>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</si>
  <si>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</si>
  <si>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</si>
  <si>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</si>
  <si>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</si>
  <si>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</si>
  <si>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</si>
  <si>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</si>
  <si>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</si>
  <si>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</si>
  <si>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</si>
  <si>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</si>
  <si>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</si>
  <si>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</si>
  <si>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</si>
  <si>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</si>
  <si>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</si>
  <si>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</si>
  <si>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</si>
  <si>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</si>
  <si>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</si>
  <si>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</si>
  <si>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</si>
  <si>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</si>
  <si>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</si>
  <si>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</si>
  <si>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</si>
  <si>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</si>
  <si>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</si>
  <si>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</si>
  <si>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</si>
  <si>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</si>
  <si>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</si>
  <si>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</si>
  <si>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</si>
  <si>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</si>
  <si>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</si>
  <si>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</si>
  <si>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</si>
  <si>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</si>
  <si>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</si>
  <si>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</si>
  <si>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</si>
  <si>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</si>
  <si>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</si>
  <si>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</si>
  <si>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</si>
  <si>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</si>
  <si>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</si>
  <si>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</si>
  <si>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</si>
  <si>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</si>
  <si>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</si>
  <si>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</si>
  <si>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</si>
  <si>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</si>
  <si>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</si>
  <si>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</si>
  <si>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</si>
  <si>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</si>
  <si>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</si>
  <si>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</si>
  <si>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</si>
  <si>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</si>
  <si>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</si>
  <si>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</si>
  <si>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</si>
  <si>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</si>
  <si>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</si>
  <si>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</si>
  <si>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</si>
  <si>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</si>
  <si>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</si>
  <si>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</si>
  <si>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</si>
  <si>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</si>
  <si>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</si>
  <si>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</si>
  <si>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</si>
  <si>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</si>
  <si>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</si>
  <si>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</si>
  <si>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</si>
  <si>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</si>
  <si>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</si>
  <si>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</si>
  <si>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</si>
  <si>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</si>
  <si>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</si>
  <si>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</si>
  <si>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</si>
  <si>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</si>
  <si>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</si>
  <si>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</si>
  <si>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</si>
  <si>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</si>
  <si>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</si>
  <si>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</si>
  <si>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</si>
  <si>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</si>
  <si>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</si>
  <si>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</si>
  <si>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</si>
  <si>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</si>
  <si>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</si>
  <si>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</si>
  <si>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</si>
  <si>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</si>
  <si>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</si>
  <si>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</si>
  <si>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</si>
  <si>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</si>
  <si>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</si>
  <si>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</si>
  <si>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</si>
  <si>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</si>
  <si>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</si>
  <si>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</si>
  <si>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</si>
  <si>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</si>
  <si>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</si>
  <si>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</si>
  <si>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</si>
  <si>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</si>
  <si>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</si>
  <si>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</si>
  <si>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</si>
  <si>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</si>
  <si>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</si>
  <si>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</si>
  <si>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</si>
  <si>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</si>
  <si>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</si>
  <si>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</si>
  <si>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</si>
  <si>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</si>
  <si>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</si>
  <si>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</si>
  <si>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</si>
  <si>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</si>
  <si>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</si>
  <si>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</si>
  <si>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</si>
  <si>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</si>
  <si>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</si>
  <si>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</si>
  <si>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</si>
  <si>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</si>
  <si>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</si>
  <si>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</si>
  <si>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</si>
  <si>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</si>
  <si>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</si>
  <si>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</si>
  <si>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</si>
  <si>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</si>
  <si>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</si>
  <si>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</si>
  <si>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</si>
  <si>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</si>
  <si>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</si>
  <si>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</si>
  <si>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</si>
  <si>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</si>
  <si>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</si>
  <si>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</si>
  <si>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</si>
  <si>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</si>
  <si>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</si>
  <si>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</si>
  <si>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</si>
  <si>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</si>
  <si>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</si>
  <si>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</si>
  <si>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</si>
  <si>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</si>
  <si>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</si>
  <si>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</si>
  <si>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</si>
  <si>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</si>
  <si>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</si>
  <si>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</si>
  <si>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</si>
  <si>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</si>
  <si>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</si>
  <si>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</si>
  <si>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</si>
  <si>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</si>
  <si>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</si>
  <si>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</si>
  <si>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</si>
  <si>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</si>
  <si>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</si>
  <si>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</si>
  <si>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</si>
  <si>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</si>
  <si>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</si>
  <si>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</si>
  <si>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</si>
  <si>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</si>
  <si>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</si>
  <si>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</si>
  <si>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</si>
  <si>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</si>
  <si>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</si>
  <si>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</si>
  <si>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</si>
  <si>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</si>
  <si>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</si>
  <si>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</si>
  <si>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</si>
  <si>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</si>
  <si>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</si>
  <si>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</si>
  <si>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</si>
  <si>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</si>
  <si>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</si>
  <si>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</si>
  <si>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</si>
  <si>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</si>
  <si>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</si>
  <si>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</si>
  <si>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</si>
  <si>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</si>
  <si>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</si>
  <si>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</si>
  <si>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</si>
  <si>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</si>
  <si>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</si>
  <si>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</si>
  <si>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</si>
  <si>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</si>
  <si>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</si>
  <si>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</si>
  <si>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</si>
  <si>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</si>
  <si>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</si>
  <si>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</si>
  <si>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</si>
  <si>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</si>
  <si>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</si>
  <si>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</si>
  <si>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</si>
  <si>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</si>
  <si>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</si>
  <si>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</si>
  <si>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</si>
  <si>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</si>
  <si>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</si>
  <si>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</si>
  <si>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</si>
  <si>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</si>
  <si>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</si>
  <si>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</si>
  <si>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</si>
  <si>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</si>
  <si>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</si>
  <si>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</si>
  <si>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</si>
  <si>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</si>
  <si>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</si>
  <si>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</si>
  <si>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</si>
  <si>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</si>
  <si>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</si>
  <si>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</si>
  <si>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</si>
  <si>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</si>
  <si>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</si>
  <si>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</si>
  <si>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</si>
  <si>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</si>
  <si>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</si>
  <si>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</si>
  <si>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</si>
  <si>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</si>
  <si>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</si>
  <si>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</si>
  <si>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</si>
  <si>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</si>
  <si>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</si>
  <si>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</si>
  <si>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</si>
  <si>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</si>
  <si>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</si>
  <si>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</si>
  <si>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</si>
  <si>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</si>
  <si>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</si>
  <si>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</si>
  <si>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</si>
  <si>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</si>
  <si>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</si>
  <si>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</si>
  <si>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</si>
  <si>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</si>
  <si>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</si>
  <si>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</si>
  <si>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</si>
  <si>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</si>
  <si>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</si>
  <si>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</si>
  <si>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</si>
  <si>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</si>
  <si>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</si>
  <si>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</si>
  <si>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</si>
  <si>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</si>
  <si>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</si>
  <si>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</si>
  <si>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</si>
  <si>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</si>
  <si>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</si>
  <si>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</si>
  <si>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</si>
  <si>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</si>
  <si>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</si>
  <si>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</si>
  <si>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</si>
  <si>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</si>
  <si>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</si>
  <si>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</si>
  <si>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</si>
  <si>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</si>
  <si>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</si>
  <si>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</si>
  <si>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</si>
  <si>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</si>
  <si>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</si>
  <si>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</si>
  <si>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</si>
  <si>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</si>
  <si>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</si>
  <si>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</si>
  <si>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</si>
  <si>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</si>
  <si>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</si>
  <si>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</si>
  <si>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</si>
  <si>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</si>
  <si>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</si>
  <si>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</si>
  <si>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</si>
  <si>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</si>
  <si>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</si>
  <si>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</si>
  <si>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</si>
  <si>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</si>
  <si>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</si>
  <si>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</si>
  <si>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</si>
  <si>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</si>
  <si>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</si>
  <si>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</si>
  <si>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</si>
  <si>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</si>
  <si>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</si>
  <si>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</si>
  <si>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</si>
  <si>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</si>
  <si>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</si>
  <si>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</si>
  <si>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</si>
  <si>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</si>
  <si>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</si>
  <si>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</si>
  <si>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</si>
  <si>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</si>
  <si>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</si>
  <si>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</si>
  <si>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</si>
  <si>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</si>
  <si>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</si>
  <si>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</si>
  <si>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</si>
  <si>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</si>
  <si>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</si>
  <si>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</si>
  <si>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</si>
  <si>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</si>
  <si>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</si>
  <si>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</si>
  <si>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</si>
  <si>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</si>
  <si>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</si>
  <si>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</si>
  <si>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</si>
  <si>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</si>
  <si>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</si>
  <si>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</si>
  <si>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</si>
  <si>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</si>
  <si>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</si>
  <si>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</si>
  <si>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</si>
  <si>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</si>
  <si>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</si>
  <si>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</si>
  <si>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</si>
  <si>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</si>
  <si>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</si>
  <si>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</si>
  <si>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</si>
  <si>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</si>
  <si>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</si>
  <si>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</si>
  <si>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</si>
  <si>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</si>
  <si>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</si>
  <si>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</si>
  <si>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</si>
  <si>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</si>
  <si>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</si>
  <si>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</si>
  <si>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</si>
  <si>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</si>
  <si>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</si>
  <si>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</si>
  <si>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</si>
  <si>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</si>
  <si>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</si>
  <si>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</si>
  <si>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</si>
  <si>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</si>
  <si>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</si>
  <si>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</si>
  <si>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</si>
  <si>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</si>
  <si>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</si>
  <si>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</si>
  <si>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</si>
  <si>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</si>
  <si>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</si>
  <si>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</si>
  <si>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</si>
  <si>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</si>
  <si>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</si>
  <si>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</si>
  <si>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</si>
  <si>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</si>
  <si>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</si>
  <si>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</si>
  <si>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</si>
  <si>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</si>
  <si>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</si>
  <si>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</si>
  <si>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</si>
  <si>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</si>
  <si>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</si>
  <si>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</si>
  <si>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</si>
  <si>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</si>
  <si>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</si>
  <si>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</si>
  <si>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</si>
  <si>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</si>
  <si>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</si>
  <si>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</si>
  <si>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</si>
  <si>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</si>
  <si>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</si>
  <si>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</si>
  <si>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</si>
  <si>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</si>
  <si>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</si>
  <si>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</si>
  <si>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</si>
  <si>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</si>
  <si>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</si>
  <si>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</si>
  <si>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</si>
  <si>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</si>
  <si>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</si>
  <si>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</si>
  <si>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</si>
  <si>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</si>
  <si>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</si>
  <si>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</si>
  <si>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</si>
  <si>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</si>
  <si>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</si>
  <si>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</si>
  <si>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</si>
  <si>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</si>
  <si>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</si>
  <si>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</si>
  <si>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</si>
  <si>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</si>
  <si>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</si>
  <si>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</si>
  <si>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</si>
  <si>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</si>
  <si>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</si>
  <si>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</si>
  <si>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</si>
  <si>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</si>
  <si>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</si>
  <si>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</si>
  <si>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</si>
  <si>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</si>
  <si>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</si>
  <si>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</si>
  <si>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</si>
  <si>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</si>
  <si>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</si>
  <si>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</si>
  <si>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</si>
  <si>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</si>
  <si>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</si>
  <si>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</si>
  <si>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</si>
  <si>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</si>
  <si>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</si>
  <si>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</si>
  <si>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</si>
  <si>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</si>
  <si>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</si>
  <si>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</si>
  <si>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</si>
  <si>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</si>
  <si>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</si>
  <si>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</si>
  <si>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</si>
  <si>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</si>
  <si>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</si>
  <si>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</si>
  <si>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</si>
  <si>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</si>
  <si>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</si>
  <si>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</si>
  <si>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</si>
  <si>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</si>
  <si>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</si>
  <si>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</si>
  <si>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</si>
  <si>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</si>
  <si>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</si>
  <si>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</si>
  <si>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</si>
  <si>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</si>
  <si>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</si>
  <si>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</si>
  <si>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</si>
  <si>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</si>
  <si>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</si>
  <si>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</si>
  <si>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</si>
  <si>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</si>
  <si>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</si>
  <si>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</si>
  <si>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</si>
  <si>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</si>
  <si>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</si>
  <si>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</si>
  <si>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</si>
  <si>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</si>
  <si>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</si>
  <si>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</si>
  <si>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</si>
  <si>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</si>
  <si>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</si>
  <si>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</si>
  <si>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</si>
  <si>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</si>
  <si>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</si>
  <si>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</si>
  <si>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</si>
  <si>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</si>
  <si>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</si>
  <si>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</si>
  <si>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</si>
  <si>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</si>
  <si>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</si>
  <si>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</si>
  <si>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</si>
  <si>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</si>
  <si>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</si>
  <si>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</si>
  <si>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</si>
  <si>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</si>
  <si>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</si>
  <si>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</si>
  <si>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</si>
  <si>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</si>
  <si>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</si>
  <si>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</si>
  <si>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</si>
  <si>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</si>
  <si>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</si>
  <si>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</si>
  <si>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</si>
  <si>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</si>
  <si>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</si>
  <si>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</si>
  <si>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</si>
  <si>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</si>
  <si>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</si>
  <si>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</si>
  <si>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</si>
  <si>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</si>
  <si>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</si>
  <si>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</si>
  <si>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</si>
  <si>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</si>
  <si>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</si>
  <si>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</si>
  <si>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</si>
  <si>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</si>
  <si>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</si>
  <si>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</si>
  <si>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</si>
  <si>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</si>
  <si>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</si>
  <si>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</si>
  <si>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</si>
  <si>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</si>
  <si>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</si>
  <si>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</si>
  <si>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</si>
  <si>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</si>
  <si>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</si>
  <si>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</si>
  <si>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</si>
  <si>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</si>
  <si>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</si>
  <si>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</si>
  <si>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</si>
  <si>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</si>
  <si>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</si>
  <si>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</si>
  <si>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</si>
  <si>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</si>
  <si>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</si>
  <si>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</si>
  <si>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</si>
  <si>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</si>
  <si>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</si>
  <si>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</si>
  <si>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</si>
  <si>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</si>
  <si>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</si>
  <si>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</si>
  <si>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</si>
  <si>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</si>
  <si>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</si>
  <si>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</si>
  <si>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</si>
  <si>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</si>
  <si>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</si>
  <si>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</si>
  <si>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</si>
  <si>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</si>
  <si>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</si>
  <si>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</si>
  <si>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</si>
  <si>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</si>
  <si>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</si>
  <si>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</si>
  <si>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</si>
  <si>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</si>
  <si>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</si>
  <si>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</si>
  <si>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</si>
  <si>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</si>
  <si>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</si>
  <si>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</si>
  <si>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</si>
  <si>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</si>
  <si>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</si>
  <si>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</si>
  <si>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</si>
  <si>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</si>
  <si>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</si>
  <si>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</si>
  <si>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</si>
  <si>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</si>
  <si>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</si>
  <si>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</si>
  <si>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</si>
  <si>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</si>
  <si>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</si>
  <si>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</si>
  <si>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</si>
  <si>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</si>
  <si>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</si>
  <si>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</si>
  <si>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</si>
  <si>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</si>
  <si>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</si>
  <si>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</si>
  <si>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</si>
  <si>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</si>
  <si>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</si>
  <si>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</si>
  <si>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</si>
  <si>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</si>
  <si>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</si>
  <si>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</si>
  <si>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</si>
  <si>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</si>
  <si>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</si>
  <si>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</si>
  <si>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</si>
  <si>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</si>
  <si>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</si>
  <si>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</si>
  <si>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</si>
  <si>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</si>
  <si>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</si>
  <si>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</si>
  <si>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</si>
  <si>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</si>
  <si>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</si>
  <si>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</si>
  <si>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</si>
  <si>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</si>
  <si>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</si>
  <si>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</si>
  <si>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</si>
  <si>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</si>
  <si>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</si>
  <si>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</si>
  <si>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</si>
  <si>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</si>
  <si>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</si>
  <si>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</si>
  <si>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</si>
  <si>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</si>
  <si>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</si>
  <si>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</si>
  <si>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</si>
  <si>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</si>
  <si>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</si>
  <si>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</si>
  <si>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</si>
  <si>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</si>
  <si>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</si>
  <si>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</si>
  <si>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</si>
  <si>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</si>
  <si>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</si>
  <si>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</si>
  <si>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</si>
  <si>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</si>
  <si>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</si>
  <si>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</si>
  <si>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</si>
  <si>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</si>
  <si>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</si>
  <si>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</si>
  <si>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</si>
  <si>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</si>
  <si>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</si>
  <si>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</si>
  <si>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</si>
  <si>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</si>
  <si>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</si>
  <si>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</si>
  <si>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</si>
  <si>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</si>
  <si>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</si>
  <si>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</si>
  <si>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</si>
  <si>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</si>
  <si>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</si>
  <si>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</si>
  <si>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</si>
  <si>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</si>
  <si>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</si>
  <si>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</si>
  <si>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</si>
  <si>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</si>
  <si>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</si>
  <si>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</si>
  <si>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</si>
  <si>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</si>
  <si>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</si>
  <si>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</si>
  <si>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</si>
  <si>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</si>
  <si>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</si>
  <si>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</si>
  <si>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</si>
  <si>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</si>
  <si>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</si>
  <si>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</si>
  <si>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</si>
  <si>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</si>
  <si>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</si>
  <si>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</si>
  <si>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</si>
  <si>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</si>
  <si>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</si>
  <si>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</si>
  <si>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</si>
  <si>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</si>
  <si>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</si>
  <si>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</si>
  <si>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</si>
  <si>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</si>
  <si>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</si>
  <si>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</si>
  <si>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</si>
  <si>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</si>
  <si>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</si>
  <si>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</si>
  <si>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</si>
  <si>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</si>
  <si>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</si>
  <si>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</si>
  <si>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</si>
  <si>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</si>
  <si>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</si>
  <si>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</si>
  <si>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</si>
  <si>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</si>
  <si>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</si>
  <si>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</si>
  <si>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</si>
  <si>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</si>
  <si>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</si>
  <si>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</si>
  <si>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</si>
  <si>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</si>
  <si>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</si>
  <si>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</si>
  <si>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</si>
  <si>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</si>
  <si>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</si>
  <si>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</si>
  <si>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</si>
  <si>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</si>
  <si>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</si>
  <si>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</si>
  <si>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</si>
  <si>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</si>
  <si>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</si>
  <si>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</si>
  <si>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</si>
  <si>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</si>
  <si>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</si>
  <si>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</si>
  <si>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</si>
  <si>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</si>
  <si>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</si>
  <si>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</si>
  <si>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</si>
  <si>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</si>
  <si>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</si>
  <si>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</si>
  <si>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</si>
  <si>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</si>
  <si>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</si>
  <si>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</si>
  <si>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</si>
  <si>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</si>
  <si>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</si>
  <si>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</si>
  <si>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</si>
  <si>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</si>
  <si>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</si>
  <si>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</si>
  <si>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</si>
  <si>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</si>
  <si>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</si>
  <si>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</si>
  <si>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</si>
  <si>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</si>
  <si>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</si>
  <si>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</si>
  <si>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</si>
  <si>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</si>
  <si>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</si>
  <si>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</si>
  <si>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</si>
  <si>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</si>
  <si>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</si>
  <si>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</si>
  <si>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</si>
  <si>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</si>
  <si>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</si>
  <si>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</si>
  <si>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</si>
  <si>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</si>
  <si>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</si>
  <si>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</si>
  <si>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</si>
  <si>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</si>
  <si>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</si>
  <si>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</si>
  <si>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</si>
  <si>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</si>
  <si>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</si>
  <si>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</si>
  <si>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</si>
  <si>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</si>
  <si>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</si>
  <si>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</si>
  <si>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</si>
  <si>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</si>
  <si>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</si>
  <si>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</si>
  <si>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</si>
  <si>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</si>
  <si>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</si>
  <si>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</si>
  <si>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</si>
  <si>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</si>
  <si>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</si>
  <si>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</si>
  <si>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</si>
  <si>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</si>
  <si>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</si>
  <si>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</si>
  <si>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</si>
  <si>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</si>
  <si>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</si>
  <si>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</si>
  <si>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</si>
  <si>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</si>
  <si>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</si>
  <si>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</si>
  <si>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</si>
  <si>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</si>
  <si>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</si>
  <si>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</si>
  <si>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</si>
  <si>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</si>
  <si>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</si>
  <si>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</si>
  <si>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</si>
  <si>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</si>
  <si>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</si>
  <si>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</si>
  <si>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</si>
  <si>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</si>
  <si>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</si>
  <si>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</si>
  <si>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</si>
  <si>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</si>
  <si>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</si>
  <si>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</si>
  <si>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</si>
  <si>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</si>
  <si>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</si>
  <si>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</si>
  <si>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</si>
  <si>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</si>
  <si>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</si>
  <si>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</si>
  <si>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</si>
  <si>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</si>
  <si>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</si>
  <si>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</si>
  <si>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</si>
  <si>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</si>
  <si>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</si>
  <si>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</si>
  <si>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</si>
  <si>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</si>
  <si>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</si>
  <si>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</si>
  <si>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</si>
  <si>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</si>
  <si>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</si>
  <si>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</si>
  <si>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</si>
  <si>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</si>
  <si>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</si>
  <si>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</si>
  <si>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</si>
  <si>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</si>
  <si>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</si>
  <si>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</si>
  <si>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</si>
  <si>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</si>
  <si>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</si>
  <si>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</si>
  <si>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</si>
  <si>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</si>
  <si>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</si>
  <si>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</si>
  <si>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</si>
  <si>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</si>
  <si>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</si>
  <si>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</si>
  <si>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</si>
  <si>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</si>
  <si>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</si>
  <si>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</si>
  <si>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</si>
  <si>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</si>
  <si>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</si>
  <si>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</si>
  <si>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</si>
  <si>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</si>
  <si>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</si>
  <si>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</si>
  <si>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</si>
  <si>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</si>
  <si>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</si>
  <si>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</si>
  <si>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</si>
  <si>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</si>
  <si>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</si>
  <si>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</si>
  <si>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</si>
  <si>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</si>
  <si>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</si>
  <si>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</si>
  <si>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</si>
  <si>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</si>
  <si>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</si>
  <si>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</si>
  <si>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</si>
  <si>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</si>
  <si>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</si>
  <si>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</si>
  <si>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</si>
  <si>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</si>
  <si>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</si>
  <si>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</si>
  <si>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</si>
  <si>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</si>
  <si>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</si>
  <si>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</si>
  <si>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</si>
  <si>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</si>
  <si>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</si>
  <si>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</si>
  <si>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</si>
  <si>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</si>
  <si>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</si>
  <si>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</si>
  <si>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</si>
  <si>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</si>
  <si>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</si>
  <si>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</si>
  <si>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</si>
  <si>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</si>
  <si>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</si>
  <si>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</si>
  <si>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</si>
  <si>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</si>
  <si>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</si>
  <si>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</si>
  <si>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</si>
  <si>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</si>
  <si>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</si>
  <si>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</si>
  <si>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</si>
  <si>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</si>
  <si>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</si>
  <si>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</si>
  <si>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</si>
  <si>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</si>
  <si>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</si>
  <si>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</si>
  <si>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</si>
  <si>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</si>
  <si>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</si>
  <si>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</si>
  <si>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</si>
  <si>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</si>
  <si>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</si>
  <si>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</si>
  <si>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</si>
  <si>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</si>
  <si>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</si>
  <si>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</si>
  <si>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</si>
  <si>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</si>
  <si>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</si>
  <si>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</si>
  <si>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</si>
  <si>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</si>
  <si>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</si>
  <si>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</si>
  <si>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</si>
  <si>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</si>
  <si>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</si>
  <si>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</si>
  <si>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</si>
  <si>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</si>
  <si>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</si>
  <si>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</si>
  <si>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</si>
  <si>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</si>
  <si>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</si>
  <si>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</si>
  <si>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</si>
  <si>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</si>
  <si>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</si>
  <si>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</si>
  <si>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</si>
  <si>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</si>
  <si>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</si>
  <si>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</si>
  <si>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</si>
  <si>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</si>
  <si>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</si>
  <si>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</si>
  <si>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</si>
  <si>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</si>
  <si>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</si>
  <si>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</si>
  <si>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</si>
  <si>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</si>
  <si>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</si>
  <si>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</si>
  <si>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</si>
  <si>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</si>
  <si>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</si>
  <si>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</si>
  <si>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</si>
  <si>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</si>
  <si>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</si>
  <si>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</si>
  <si>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</si>
  <si>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</si>
  <si>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</si>
  <si>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</si>
  <si>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</si>
  <si>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</si>
  <si>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</si>
  <si>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</si>
  <si>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</si>
  <si>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</si>
  <si>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</si>
  <si>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</si>
  <si>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</si>
  <si>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</si>
  <si>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</si>
  <si>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</si>
  <si>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</si>
  <si>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</si>
  <si>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</si>
  <si>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</si>
  <si>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</si>
  <si>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</si>
  <si>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</si>
  <si>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</si>
  <si>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</si>
  <si>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</si>
  <si>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</si>
  <si>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</si>
  <si>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</si>
  <si>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</si>
  <si>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</si>
  <si>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</si>
  <si>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</si>
  <si>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</si>
  <si>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</si>
  <si>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</si>
  <si>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</si>
  <si>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</si>
  <si>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</si>
  <si>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</si>
  <si>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</si>
  <si>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</si>
  <si>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</si>
  <si>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</si>
  <si>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</si>
  <si>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</si>
  <si>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</si>
  <si>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</si>
  <si>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</si>
  <si>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</si>
  <si>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</si>
  <si>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</si>
  <si>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</si>
  <si>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</si>
  <si>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</si>
  <si>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</si>
  <si>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</si>
  <si>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</si>
  <si>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</si>
  <si>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</si>
  <si>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</si>
  <si>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</si>
  <si>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</si>
  <si>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</si>
  <si>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</si>
  <si>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</si>
  <si>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</si>
  <si>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</si>
  <si>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</si>
  <si>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</si>
  <si>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</si>
  <si>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</si>
  <si>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</si>
  <si>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</si>
  <si>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</si>
  <si>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</si>
  <si>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</si>
  <si>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</si>
  <si>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</si>
  <si>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</si>
  <si>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</si>
  <si>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</si>
  <si>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</si>
  <si>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</si>
  <si>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</si>
  <si>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</si>
  <si>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</si>
  <si>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</si>
  <si>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</si>
  <si>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</si>
  <si>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</si>
  <si>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</si>
  <si>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</si>
  <si>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</si>
  <si>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</si>
  <si>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</si>
  <si>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</si>
  <si>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</si>
  <si>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</si>
  <si>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</si>
  <si>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</si>
  <si>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</si>
  <si>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</si>
  <si>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</si>
  <si>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</si>
  <si>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</si>
  <si>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</si>
  <si>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</si>
  <si>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</si>
  <si>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</si>
  <si>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</si>
  <si>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</si>
  <si>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</si>
  <si>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</si>
  <si>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</si>
  <si>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</si>
  <si>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</si>
  <si>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</si>
  <si>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</si>
  <si>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</si>
  <si>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</si>
  <si>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</si>
  <si>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</si>
  <si>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</si>
  <si>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</si>
  <si>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</si>
  <si>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</si>
  <si>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</si>
  <si>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</si>
  <si>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</si>
  <si>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</si>
  <si>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</si>
  <si>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</si>
  <si>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</si>
  <si>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</si>
  <si>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</si>
  <si>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</si>
  <si>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</si>
  <si>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</si>
  <si>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</si>
  <si>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</si>
  <si>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</si>
  <si>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</si>
  <si>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</si>
  <si>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</si>
  <si>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</si>
  <si>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</si>
  <si>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</si>
  <si>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</si>
  <si>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</si>
  <si>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</si>
  <si>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</si>
  <si>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</si>
  <si>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</si>
  <si>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</si>
  <si>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</si>
  <si>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</si>
  <si>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</si>
  <si>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</si>
  <si>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</si>
  <si>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</si>
  <si>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</si>
  <si>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</si>
  <si>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</si>
  <si>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</si>
  <si>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</si>
  <si>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</si>
  <si>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</si>
  <si>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</si>
  <si>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</si>
  <si>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</si>
  <si>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</si>
  <si>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</si>
  <si>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</si>
  <si>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</si>
  <si>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</si>
  <si>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</si>
  <si>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</si>
  <si>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</si>
  <si>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</si>
  <si>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</si>
  <si>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</si>
  <si>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</si>
  <si>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</si>
  <si>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</si>
  <si>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</si>
  <si>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</si>
  <si>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</si>
  <si>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</si>
  <si>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</si>
  <si>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</si>
  <si>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</si>
  <si>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</si>
  <si>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</si>
  <si>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</si>
  <si>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</si>
  <si>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</si>
  <si>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</si>
  <si>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</si>
  <si>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</si>
  <si>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</si>
  <si>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</si>
  <si>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</si>
  <si>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</si>
  <si>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</si>
  <si>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</si>
  <si>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</si>
  <si>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</si>
  <si>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</si>
  <si>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</si>
  <si>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</si>
  <si>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</si>
  <si>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</si>
  <si>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</si>
  <si>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</si>
  <si>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</si>
  <si>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</si>
  <si>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</si>
  <si>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</si>
  <si>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</si>
  <si>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</si>
  <si>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</si>
  <si>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</si>
  <si>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</si>
  <si>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</si>
  <si>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</si>
  <si>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</si>
  <si>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</si>
  <si>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</si>
  <si>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</si>
  <si>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</si>
  <si>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</si>
  <si>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</si>
  <si>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</si>
  <si>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</si>
  <si>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</si>
  <si>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</si>
  <si>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</si>
  <si>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</si>
  <si>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</si>
  <si>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</si>
  <si>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</si>
  <si>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</si>
  <si>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</si>
  <si>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Veliko Gradište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</si>
</sst>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9" fillId="0" borderId="67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vertical="center" wrapText="1"/>
    </xf>
    <xf numFmtId="0" fontId="104" fillId="0" borderId="0" xfId="0" applyFont="1" applyFill="1" applyAlignment="1">
      <alignment horizontal="center" vertical="center"/>
    </xf>
    <xf numFmtId="0" fontId="19" fillId="0" borderId="57" xfId="0" applyFont="1" applyFill="1" applyBorder="1" applyAlignment="1">
      <alignment horizontal="left" vertical="center"/>
    </xf>
    <xf numFmtId="0" fontId="19" fillId="0" borderId="5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9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36" fillId="0" borderId="90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19" fillId="0" borderId="56" xfId="0" applyFont="1" applyFill="1" applyBorder="1" applyAlignment="1">
      <alignment vertical="center"/>
    </xf>
    <xf numFmtId="0" fontId="36" fillId="0" borderId="57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19" fillId="0" borderId="67" xfId="0" applyFont="1" applyFill="1" applyBorder="1" applyAlignment="1">
      <alignment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53" fillId="0" borderId="67" xfId="0" applyFont="1" applyFill="1" applyBorder="1" applyAlignment="1">
      <alignment horizontal="left" wrapText="1"/>
    </xf>
    <xf numFmtId="0" fontId="18" fillId="0" borderId="56" xfId="0" applyFont="1" applyFill="1" applyBorder="1" applyAlignment="1">
      <alignment horizontal="left" wrapText="1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 vertical="center"/>
    </xf>
    <xf numFmtId="0" fontId="53" fillId="0" borderId="0" xfId="0" applyFont="1" applyFill="1" applyBorder="1" applyAlignment="1">
      <alignment horizontal="left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5" xfId="0" applyNumberFormat="1" applyFont="1" applyFill="1" applyBorder="1" applyAlignment="1">
      <alignment horizontal="right" vertical="center" shrinkToFit="1"/>
    </xf>
    <xf numFmtId="0" fontId="9" fillId="0" borderId="0" xfId="0" applyFont="1" applyFill="1" applyBorder="1" applyAlignment="1">
      <alignment horizontal="left" vertical="center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19" fillId="12" borderId="102" xfId="0" applyFont="1" applyFill="1" applyBorder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2" fontId="19" fillId="0" borderId="92" xfId="0" applyNumberFormat="1" applyFont="1" applyBorder="1" applyAlignment="1">
      <alignment horizontal="right" vertical="center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5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67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36" fillId="0" borderId="0" xfId="0" applyFont="1" applyFill="1" applyBorder="1" applyAlignment="1">
      <alignment vertical="center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241</c:v>
                </c:pt>
                <c:pt idx="1">
                  <c:v>264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246</c:v>
                </c:pt>
                <c:pt idx="1">
                  <c:v>299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1682048"/>
        <c:axId val="191683968"/>
      </c:barChart>
      <c:catAx>
        <c:axId val="19168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3968"/>
        <c:crosses val="autoZero"/>
        <c:auto val="1"/>
        <c:lblAlgn val="ctr"/>
        <c:lblOffset val="100"/>
        <c:noMultiLvlLbl val="0"/>
      </c:catAx>
      <c:valAx>
        <c:axId val="1916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168204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384</c:v>
                </c:pt>
                <c:pt idx="1">
                  <c:v>372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625536"/>
        <c:axId val="200713344"/>
      </c:barChart>
      <c:catAx>
        <c:axId val="200625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13344"/>
        <c:crosses val="autoZero"/>
        <c:auto val="1"/>
        <c:lblAlgn val="ctr"/>
        <c:lblOffset val="100"/>
        <c:noMultiLvlLbl val="0"/>
      </c:catAx>
      <c:valAx>
        <c:axId val="2007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625536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0734592"/>
        <c:axId val="200913664"/>
      </c:barChart>
      <c:catAx>
        <c:axId val="200734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913664"/>
        <c:crosses val="autoZero"/>
        <c:auto val="1"/>
        <c:lblAlgn val="ctr"/>
        <c:lblOffset val="100"/>
        <c:noMultiLvlLbl val="0"/>
      </c:catAx>
      <c:valAx>
        <c:axId val="2009136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07345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16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089408"/>
        <c:axId val="201090944"/>
      </c:barChart>
      <c:catAx>
        <c:axId val="201089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90944"/>
        <c:crosses val="autoZero"/>
        <c:auto val="1"/>
        <c:lblAlgn val="ctr"/>
        <c:lblOffset val="100"/>
        <c:noMultiLvlLbl val="0"/>
      </c:catAx>
      <c:valAx>
        <c:axId val="2010909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0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4559</c:v>
                </c:pt>
                <c:pt idx="1">
                  <c:v>4218</c:v>
                </c:pt>
                <c:pt idx="2">
                  <c:v>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201242880"/>
        <c:axId val="201601792"/>
      </c:barChart>
      <c:catAx>
        <c:axId val="2012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601792"/>
        <c:crosses val="autoZero"/>
        <c:auto val="1"/>
        <c:lblAlgn val="ctr"/>
        <c:lblOffset val="100"/>
        <c:noMultiLvlLbl val="0"/>
      </c:catAx>
      <c:valAx>
        <c:axId val="201601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1242880"/>
        <c:crosses val="autoZero"/>
        <c:crossBetween val="between"/>
        <c:majorUnit val="1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14.270987694091875</c:v>
                </c:pt>
                <c:pt idx="1">
                  <c:v>55.157528509760965</c:v>
                </c:pt>
                <c:pt idx="2">
                  <c:v>30.571483796147152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02365568"/>
        <c:axId val="202417664"/>
      </c:barChart>
      <c:catAx>
        <c:axId val="202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02417664"/>
        <c:crosses val="autoZero"/>
        <c:auto val="1"/>
        <c:lblAlgn val="ctr"/>
        <c:lblOffset val="100"/>
        <c:noMultiLvlLbl val="0"/>
      </c:catAx>
      <c:valAx>
        <c:axId val="202417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02365568"/>
        <c:crosses val="autoZero"/>
        <c:crossBetween val="between"/>
        <c:majorUnit val="3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285372416"/>
        <c:axId val="285373952"/>
      </c:barChart>
      <c:catAx>
        <c:axId val="28537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285373952"/>
        <c:crosses val="autoZero"/>
        <c:auto val="1"/>
        <c:lblAlgn val="ctr"/>
        <c:lblOffset val="100"/>
        <c:noMultiLvlLbl val="0"/>
      </c:catAx>
      <c:valAx>
        <c:axId val="28537395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28537241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96</c:v>
                </c:pt>
                <c:pt idx="1">
                  <c:v>87.3</c:v>
                </c:pt>
                <c:pt idx="2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85.3</c:v>
                </c:pt>
                <c:pt idx="1">
                  <c:v>90.6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4231936"/>
        <c:axId val="454259072"/>
      </c:barChart>
      <c:catAx>
        <c:axId val="454231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259072"/>
        <c:crosses val="autoZero"/>
        <c:auto val="1"/>
        <c:lblAlgn val="ctr"/>
        <c:lblOffset val="100"/>
        <c:noMultiLvlLbl val="0"/>
      </c:catAx>
      <c:valAx>
        <c:axId val="4542590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23193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265</c:v>
                </c:pt>
                <c:pt idx="1">
                  <c:v>247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5480832"/>
        <c:axId val="455534080"/>
      </c:barChart>
      <c:catAx>
        <c:axId val="455480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534080"/>
        <c:crosses val="autoZero"/>
        <c:auto val="1"/>
        <c:lblAlgn val="ctr"/>
        <c:lblOffset val="100"/>
        <c:noMultiLvlLbl val="0"/>
      </c:catAx>
      <c:valAx>
        <c:axId val="4555340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548083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6909568"/>
        <c:axId val="456982912"/>
      </c:barChart>
      <c:catAx>
        <c:axId val="45690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82912"/>
        <c:crosses val="autoZero"/>
        <c:auto val="1"/>
        <c:lblAlgn val="ctr"/>
        <c:lblOffset val="100"/>
        <c:noMultiLvlLbl val="0"/>
      </c:catAx>
      <c:valAx>
        <c:axId val="45698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69095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42</c:v>
                </c:pt>
                <c:pt idx="1">
                  <c:v>74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390272"/>
        <c:axId val="192391808"/>
      </c:barChart>
      <c:catAx>
        <c:axId val="192390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1808"/>
        <c:crosses val="autoZero"/>
        <c:auto val="1"/>
        <c:lblAlgn val="ctr"/>
        <c:lblOffset val="100"/>
        <c:noMultiLvlLbl val="0"/>
      </c:catAx>
      <c:valAx>
        <c:axId val="1923918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239027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42</c:v>
                </c:pt>
                <c:pt idx="1">
                  <c:v>45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77</c:v>
                </c:pt>
                <c:pt idx="1">
                  <c:v>100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8770688"/>
        <c:axId val="458818688"/>
      </c:barChart>
      <c:catAx>
        <c:axId val="458770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818688"/>
        <c:crosses val="autoZero"/>
        <c:auto val="1"/>
        <c:lblAlgn val="ctr"/>
        <c:lblOffset val="100"/>
        <c:noMultiLvlLbl val="0"/>
      </c:catAx>
      <c:valAx>
        <c:axId val="458818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877068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1.7266928677275948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1.9070936151021196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2.0552799433026223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1.9135364989369241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2.1712518523291027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2.3645383673732363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2.3967527865472587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2.525610463243348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2.7188969782874812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3.2665421042458607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3.6402293666645194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3.298756523419883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3.4791572707944076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4.761291153920495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5.6955093099671412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3.6531151343341275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2.2227949230075383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1.3465627214741318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1981952"/>
        <c:axId val="462788864"/>
      </c:barChart>
      <c:catAx>
        <c:axId val="461981952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462788864"/>
        <c:crosses val="autoZero"/>
        <c:auto val="1"/>
        <c:lblAlgn val="ctr"/>
        <c:lblOffset val="100"/>
        <c:noMultiLvlLbl val="0"/>
      </c:catAx>
      <c:valAx>
        <c:axId val="462788864"/>
        <c:scaling>
          <c:orientation val="maxMin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4619819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1.9006507312673153</c:v>
                </c:pt>
                <c:pt idx="1">
                  <c:v>2.0810514786418399</c:v>
                </c:pt>
                <c:pt idx="2">
                  <c:v>2.035951291798209</c:v>
                </c:pt>
                <c:pt idx="3">
                  <c:v>2.4740673925649119</c:v>
                </c:pt>
                <c:pt idx="4">
                  <c:v>2.3709812512080406</c:v>
                </c:pt>
                <c:pt idx="5">
                  <c:v>2.7446685136266993</c:v>
                </c:pt>
                <c:pt idx="6">
                  <c:v>2.6415823722698279</c:v>
                </c:pt>
                <c:pt idx="7">
                  <c:v>3.0539269376973133</c:v>
                </c:pt>
                <c:pt idx="8">
                  <c:v>2.8477546549835706</c:v>
                </c:pt>
                <c:pt idx="9">
                  <c:v>3.4404999677855805</c:v>
                </c:pt>
                <c:pt idx="10">
                  <c:v>3.6337864828297142</c:v>
                </c:pt>
                <c:pt idx="11">
                  <c:v>3.427614200115972</c:v>
                </c:pt>
                <c:pt idx="12">
                  <c:v>3.3116422910894916</c:v>
                </c:pt>
                <c:pt idx="13">
                  <c:v>4.0654596997616128</c:v>
                </c:pt>
                <c:pt idx="14">
                  <c:v>4.213646027962116</c:v>
                </c:pt>
                <c:pt idx="15">
                  <c:v>2.5062818117389343</c:v>
                </c:pt>
                <c:pt idx="16">
                  <c:v>1.4432059789961986</c:v>
                </c:pt>
                <c:pt idx="17">
                  <c:v>0.66361703498485924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463796096"/>
        <c:axId val="463797632"/>
      </c:barChart>
      <c:catAx>
        <c:axId val="46379609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463797632"/>
        <c:crosses val="autoZero"/>
        <c:auto val="1"/>
        <c:lblAlgn val="ctr"/>
        <c:lblOffset val="100"/>
        <c:noMultiLvlLbl val="0"/>
      </c:catAx>
      <c:valAx>
        <c:axId val="463797632"/>
        <c:scaling>
          <c:orientation val="minMax"/>
          <c:max val="8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637960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0.0</c:formatCode>
                <c:ptCount val="2"/>
                <c:pt idx="0">
                  <c:v>0.12818686796752599</c:v>
                </c:pt>
                <c:pt idx="1">
                  <c:v>0.19664196036908183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0.0</c:formatCode>
                <c:ptCount val="2"/>
                <c:pt idx="0">
                  <c:v>1.4242985329725111</c:v>
                </c:pt>
                <c:pt idx="1">
                  <c:v>0.66555740432612309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0.0</c:formatCode>
                <c:ptCount val="2"/>
                <c:pt idx="0">
                  <c:v>18.102834354080617</c:v>
                </c:pt>
                <c:pt idx="1">
                  <c:v>10.769928906368174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0.0</c:formatCode>
                <c:ptCount val="2"/>
                <c:pt idx="0">
                  <c:v>35.935051986896454</c:v>
                </c:pt>
                <c:pt idx="1">
                  <c:v>36.681288761155649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0.0</c:formatCode>
                <c:ptCount val="2"/>
                <c:pt idx="0">
                  <c:v>32.146417889189578</c:v>
                </c:pt>
                <c:pt idx="1">
                  <c:v>41.17380124035698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0.0</c:formatCode>
                <c:ptCount val="2"/>
                <c:pt idx="0">
                  <c:v>3.7459051417177043</c:v>
                </c:pt>
                <c:pt idx="1">
                  <c:v>3.6303131145061265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0.0</c:formatCode>
                <c:ptCount val="2"/>
                <c:pt idx="0">
                  <c:v>8.5173052271756156</c:v>
                </c:pt>
                <c:pt idx="1">
                  <c:v>6.8824686129178634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7065472"/>
        <c:axId val="467284352"/>
      </c:barChart>
      <c:catAx>
        <c:axId val="46706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284352"/>
        <c:crosses val="autoZero"/>
        <c:auto val="1"/>
        <c:lblAlgn val="ctr"/>
        <c:lblOffset val="100"/>
        <c:noMultiLvlLbl val="0"/>
      </c:catAx>
      <c:valAx>
        <c:axId val="4672843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706547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0.0</c:formatCode>
                <c:ptCount val="2"/>
                <c:pt idx="0">
                  <c:v>36.390827517447654</c:v>
                </c:pt>
                <c:pt idx="1">
                  <c:v>29.118136439267889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0.0</c:formatCode>
                <c:ptCount val="2"/>
                <c:pt idx="0">
                  <c:v>37.544509329155389</c:v>
                </c:pt>
                <c:pt idx="1">
                  <c:v>44.562093480562694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0.0</c:formatCode>
                <c:ptCount val="2"/>
                <c:pt idx="0">
                  <c:v>25.950719270759155</c:v>
                </c:pt>
                <c:pt idx="1">
                  <c:v>26.077749205869004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0.0</c:formatCode>
                <c:ptCount val="2"/>
                <c:pt idx="0">
                  <c:v>0.11394388263780088</c:v>
                </c:pt>
                <c:pt idx="1">
                  <c:v>0.24202087430040842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68837888"/>
        <c:axId val="468839424"/>
      </c:barChart>
      <c:catAx>
        <c:axId val="468837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839424"/>
        <c:crosses val="autoZero"/>
        <c:auto val="1"/>
        <c:lblAlgn val="ctr"/>
        <c:lblOffset val="100"/>
        <c:noMultiLvlLbl val="0"/>
      </c:catAx>
      <c:valAx>
        <c:axId val="4688394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688378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10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13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471724416"/>
        <c:axId val="471727488"/>
      </c:barChart>
      <c:catAx>
        <c:axId val="471724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7488"/>
        <c:crosses val="autoZero"/>
        <c:auto val="1"/>
        <c:lblAlgn val="ctr"/>
        <c:lblOffset val="100"/>
        <c:noMultiLvlLbl val="0"/>
      </c:catAx>
      <c:valAx>
        <c:axId val="4717274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17244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1.0900000000000001</c:v>
                </c:pt>
                <c:pt idx="1">
                  <c:v>0.56000000000000005</c:v>
                </c:pt>
                <c:pt idx="3">
                  <c:v>0.94</c:v>
                </c:pt>
                <c:pt idx="4">
                  <c:v>0.78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472090880"/>
        <c:axId val="472614016"/>
      </c:barChart>
      <c:catAx>
        <c:axId val="472090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2614016"/>
        <c:crosses val="autoZero"/>
        <c:auto val="1"/>
        <c:lblAlgn val="ctr"/>
        <c:lblOffset val="100"/>
        <c:noMultiLvlLbl val="0"/>
      </c:catAx>
      <c:valAx>
        <c:axId val="472614016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2090880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0.0</c:formatCode>
                <c:ptCount val="3"/>
                <c:pt idx="0">
                  <c:v>50</c:v>
                </c:pt>
                <c:pt idx="1">
                  <c:v>60.413830656139403</c:v>
                </c:pt>
                <c:pt idx="2">
                  <c:v>21.710526315789476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0.0</c:formatCode>
                <c:ptCount val="3"/>
                <c:pt idx="0">
                  <c:v>50</c:v>
                </c:pt>
                <c:pt idx="1">
                  <c:v>39.586169343860604</c:v>
                </c:pt>
                <c:pt idx="2">
                  <c:v>78.289473684210535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473189760"/>
        <c:axId val="473197184"/>
      </c:barChart>
      <c:catAx>
        <c:axId val="473189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197184"/>
        <c:crosses val="autoZero"/>
        <c:auto val="1"/>
        <c:lblAlgn val="ctr"/>
        <c:lblOffset val="100"/>
        <c:noMultiLvlLbl val="0"/>
      </c:catAx>
      <c:valAx>
        <c:axId val="4731971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1897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3235840"/>
        <c:axId val="473250432"/>
      </c:barChart>
      <c:catAx>
        <c:axId val="473235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3250432"/>
        <c:crosses val="autoZero"/>
        <c:auto val="1"/>
        <c:lblAlgn val="ctr"/>
        <c:lblOffset val="100"/>
        <c:noMultiLvlLbl val="0"/>
      </c:catAx>
      <c:valAx>
        <c:axId val="47325043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32358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44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57</c:v>
                </c:pt>
                <c:pt idx="1">
                  <c:v>51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292160"/>
        <c:axId val="473293952"/>
      </c:barChart>
      <c:catAx>
        <c:axId val="47329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293952"/>
        <c:crosses val="autoZero"/>
        <c:auto val="1"/>
        <c:lblAlgn val="ctr"/>
        <c:lblOffset val="100"/>
        <c:noMultiLvlLbl val="0"/>
      </c:catAx>
      <c:valAx>
        <c:axId val="473293952"/>
        <c:scaling>
          <c:orientation val="minMax"/>
          <c:max val="25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3292160"/>
        <c:crosses val="autoZero"/>
        <c:crossBetween val="between"/>
        <c:majorUnit val="5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411</c:v>
                </c:pt>
                <c:pt idx="1">
                  <c:v>362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338</c:v>
                </c:pt>
                <c:pt idx="1">
                  <c:v>309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2567168"/>
        <c:axId val="192843776"/>
      </c:barChart>
      <c:catAx>
        <c:axId val="1925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843776"/>
        <c:crosses val="autoZero"/>
        <c:auto val="1"/>
        <c:lblAlgn val="ctr"/>
        <c:lblOffset val="100"/>
        <c:noMultiLvlLbl val="0"/>
      </c:catAx>
      <c:valAx>
        <c:axId val="192843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92567168"/>
        <c:crosses val="autoZero"/>
        <c:crossBetween val="between"/>
        <c:majorUnit val="10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179</c:v>
                </c:pt>
                <c:pt idx="1">
                  <c:v>200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195</c:v>
                </c:pt>
                <c:pt idx="1">
                  <c:v>201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3649920"/>
        <c:axId val="473682304"/>
      </c:barChart>
      <c:catAx>
        <c:axId val="473649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3682304"/>
        <c:crosses val="autoZero"/>
        <c:auto val="1"/>
        <c:lblAlgn val="ctr"/>
        <c:lblOffset val="100"/>
        <c:noMultiLvlLbl val="0"/>
      </c:catAx>
      <c:valAx>
        <c:axId val="47368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36499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0.0</c:formatCode>
                <c:ptCount val="2"/>
                <c:pt idx="0">
                  <c:v>27.768361581920903</c:v>
                </c:pt>
                <c:pt idx="1">
                  <c:v>30.707964601769909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0.0</c:formatCode>
                <c:ptCount val="2"/>
                <c:pt idx="0">
                  <c:v>27.824858757062149</c:v>
                </c:pt>
                <c:pt idx="1">
                  <c:v>29.734513274336283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0.0</c:formatCode>
                <c:ptCount val="2"/>
                <c:pt idx="0">
                  <c:v>14.774011299435028</c:v>
                </c:pt>
                <c:pt idx="1">
                  <c:v>17.699115044247787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0.0</c:formatCode>
                <c:ptCount val="2"/>
                <c:pt idx="0">
                  <c:v>12.033898305084746</c:v>
                </c:pt>
                <c:pt idx="1">
                  <c:v>13.495575221238937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0.0</c:formatCode>
                <c:ptCount val="2"/>
                <c:pt idx="0">
                  <c:v>8.0225988700564965</c:v>
                </c:pt>
                <c:pt idx="1">
                  <c:v>5.1327433628318584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0.0</c:formatCode>
                <c:ptCount val="2"/>
                <c:pt idx="0">
                  <c:v>9.5762711864406782</c:v>
                </c:pt>
                <c:pt idx="1">
                  <c:v>3.2300884955752216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474169728"/>
        <c:axId val="474171264"/>
      </c:barChart>
      <c:catAx>
        <c:axId val="4741697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474171264"/>
        <c:crosses val="autoZero"/>
        <c:auto val="1"/>
        <c:lblAlgn val="ctr"/>
        <c:lblOffset val="100"/>
        <c:noMultiLvlLbl val="0"/>
      </c:catAx>
      <c:valAx>
        <c:axId val="47417126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169728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51.6</c:v>
                </c:pt>
                <c:pt idx="1">
                  <c:v>41.31</c:v>
                </c:pt>
                <c:pt idx="2">
                  <c:v>5.64</c:v>
                </c:pt>
                <c:pt idx="3">
                  <c:v>0.89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56.93</c:v>
                </c:pt>
                <c:pt idx="1">
                  <c:v>35.22</c:v>
                </c:pt>
                <c:pt idx="2">
                  <c:v>6.38</c:v>
                </c:pt>
                <c:pt idx="3">
                  <c:v>0.98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474211456"/>
        <c:axId val="474212992"/>
      </c:barChart>
      <c:catAx>
        <c:axId val="47421145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212992"/>
        <c:crosses val="autoZero"/>
        <c:auto val="1"/>
        <c:lblAlgn val="ctr"/>
        <c:lblOffset val="100"/>
        <c:noMultiLvlLbl val="0"/>
      </c:catAx>
      <c:valAx>
        <c:axId val="474212992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21145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49546</c:v>
                </c:pt>
                <c:pt idx="1">
                  <c:v>56457</c:v>
                </c:pt>
                <c:pt idx="2">
                  <c:v>64553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4378624"/>
        <c:axId val="474380544"/>
      </c:barChart>
      <c:catAx>
        <c:axId val="474378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380544"/>
        <c:crosses val="autoZero"/>
        <c:auto val="1"/>
        <c:lblAlgn val="ctr"/>
        <c:lblOffset val="100"/>
        <c:noMultiLvlLbl val="0"/>
      </c:catAx>
      <c:valAx>
        <c:axId val="474380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3786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1566</c:v>
                </c:pt>
                <c:pt idx="1">
                  <c:v>1560</c:v>
                </c:pt>
                <c:pt idx="2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2146</c:v>
                </c:pt>
                <c:pt idx="1">
                  <c:v>2160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4404352"/>
        <c:axId val="474411008"/>
      </c:barChart>
      <c:catAx>
        <c:axId val="47440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411008"/>
        <c:crosses val="autoZero"/>
        <c:auto val="1"/>
        <c:lblAlgn val="ctr"/>
        <c:lblOffset val="100"/>
        <c:noMultiLvlLbl val="0"/>
      </c:catAx>
      <c:valAx>
        <c:axId val="474411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44043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15.1</c:v>
                </c:pt>
                <c:pt idx="1">
                  <c:v>29.5</c:v>
                </c:pt>
                <c:pt idx="2">
                  <c:v>2.2000000000000002</c:v>
                </c:pt>
                <c:pt idx="3">
                  <c:v>53.199999999999996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58.016877637130804</c:v>
                </c:pt>
                <c:pt idx="1">
                  <c:v>94.004282655246257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41.983122362869196</c:v>
                </c:pt>
                <c:pt idx="1">
                  <c:v>5.9957173447537473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475071232"/>
        <c:axId val="475073152"/>
      </c:barChart>
      <c:catAx>
        <c:axId val="475071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073152"/>
        <c:crosses val="autoZero"/>
        <c:auto val="1"/>
        <c:lblAlgn val="ctr"/>
        <c:lblOffset val="100"/>
        <c:noMultiLvlLbl val="0"/>
      </c:catAx>
      <c:valAx>
        <c:axId val="4750731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475071232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083520"/>
        <c:axId val="475085824"/>
      </c:barChart>
      <c:catAx>
        <c:axId val="475083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085824"/>
        <c:crosses val="autoZero"/>
        <c:auto val="1"/>
        <c:lblAlgn val="ctr"/>
        <c:lblOffset val="100"/>
        <c:noMultiLvlLbl val="0"/>
      </c:catAx>
      <c:valAx>
        <c:axId val="4750858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083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12.9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115520"/>
        <c:axId val="475117440"/>
      </c:barChart>
      <c:catAx>
        <c:axId val="475115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117440"/>
        <c:crosses val="autoZero"/>
        <c:auto val="1"/>
        <c:lblAlgn val="ctr"/>
        <c:lblOffset val="100"/>
        <c:noMultiLvlLbl val="0"/>
      </c:catAx>
      <c:valAx>
        <c:axId val="475117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5115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12.9</c:v>
                </c:pt>
                <c:pt idx="1">
                  <c:v>19.8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5132288"/>
        <c:axId val="475134976"/>
      </c:barChart>
      <c:catAx>
        <c:axId val="47513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134976"/>
        <c:crosses val="autoZero"/>
        <c:auto val="1"/>
        <c:lblAlgn val="ctr"/>
        <c:lblOffset val="100"/>
        <c:noMultiLvlLbl val="0"/>
      </c:catAx>
      <c:valAx>
        <c:axId val="47513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51322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476086656"/>
        <c:axId val="476088960"/>
      </c:barChart>
      <c:catAx>
        <c:axId val="47608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6088960"/>
        <c:crosses val="autoZero"/>
        <c:auto val="1"/>
        <c:lblAlgn val="ctr"/>
        <c:lblOffset val="100"/>
        <c:noMultiLvlLbl val="0"/>
      </c:catAx>
      <c:valAx>
        <c:axId val="47608896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4760866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6.5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76914432"/>
        <c:axId val="476917120"/>
      </c:barChart>
      <c:catAx>
        <c:axId val="476914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6917120"/>
        <c:crosses val="autoZero"/>
        <c:auto val="1"/>
        <c:lblAlgn val="ctr"/>
        <c:lblOffset val="100"/>
        <c:noMultiLvlLbl val="0"/>
      </c:catAx>
      <c:valAx>
        <c:axId val="4769171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69144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45.6</c:v>
                </c:pt>
                <c:pt idx="1">
                  <c:v>47.1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54.4</c:v>
                </c:pt>
                <c:pt idx="1">
                  <c:v>52.9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477606656"/>
        <c:axId val="477608192"/>
      </c:barChart>
      <c:catAx>
        <c:axId val="477606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77608192"/>
        <c:crosses val="autoZero"/>
        <c:auto val="1"/>
        <c:lblAlgn val="ctr"/>
        <c:lblOffset val="100"/>
        <c:noMultiLvlLbl val="0"/>
      </c:catAx>
      <c:valAx>
        <c:axId val="477608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47760665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28309</c:v>
                </c:pt>
                <c:pt idx="1">
                  <c:v>27568</c:v>
                </c:pt>
                <c:pt idx="2">
                  <c:v>30788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304</c:v>
                </c:pt>
                <c:pt idx="1">
                  <c:v>1862</c:v>
                </c:pt>
                <c:pt idx="2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77990272"/>
        <c:axId val="478050944"/>
      </c:barChart>
      <c:catAx>
        <c:axId val="477990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78050944"/>
        <c:crosses val="autoZero"/>
        <c:auto val="1"/>
        <c:lblAlgn val="ctr"/>
        <c:lblOffset val="100"/>
        <c:noMultiLvlLbl val="0"/>
      </c:catAx>
      <c:valAx>
        <c:axId val="47805094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7799027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117882</c:v>
                </c:pt>
                <c:pt idx="1">
                  <c:v>108452</c:v>
                </c:pt>
                <c:pt idx="2">
                  <c:v>103303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698</c:v>
                </c:pt>
                <c:pt idx="1">
                  <c:v>5115</c:v>
                </c:pt>
                <c:pt idx="2">
                  <c:v>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3551616"/>
        <c:axId val="453553152"/>
      </c:barChart>
      <c:catAx>
        <c:axId val="4535516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3553152"/>
        <c:crosses val="autoZero"/>
        <c:auto val="1"/>
        <c:lblAlgn val="ctr"/>
        <c:lblOffset val="100"/>
        <c:noMultiLvlLbl val="0"/>
      </c:catAx>
      <c:valAx>
        <c:axId val="45355315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355161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4.2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4624384"/>
        <c:axId val="454625920"/>
      </c:barChart>
      <c:catAx>
        <c:axId val="4546243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625920"/>
        <c:crosses val="autoZero"/>
        <c:auto val="1"/>
        <c:lblAlgn val="ctr"/>
        <c:lblOffset val="100"/>
        <c:noMultiLvlLbl val="0"/>
      </c:catAx>
      <c:valAx>
        <c:axId val="454625920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45462438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20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28.7</c:v>
                </c:pt>
                <c:pt idx="1">
                  <c:v>29.5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454648576"/>
        <c:axId val="454650112"/>
      </c:barChart>
      <c:catAx>
        <c:axId val="454648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650112"/>
        <c:crosses val="autoZero"/>
        <c:auto val="1"/>
        <c:lblAlgn val="ctr"/>
        <c:lblOffset val="100"/>
        <c:noMultiLvlLbl val="0"/>
      </c:catAx>
      <c:valAx>
        <c:axId val="4546501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45464857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0.000</c:formatCode>
                <c:ptCount val="2"/>
                <c:pt idx="0">
                  <c:v>148.923</c:v>
                </c:pt>
                <c:pt idx="1">
                  <c:v>170.923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685056"/>
        <c:axId val="454686592"/>
      </c:barChart>
      <c:catAx>
        <c:axId val="454685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686592"/>
        <c:crosses val="autoZero"/>
        <c:auto val="1"/>
        <c:lblAlgn val="ctr"/>
        <c:lblOffset val="100"/>
        <c:noMultiLvlLbl val="0"/>
      </c:catAx>
      <c:valAx>
        <c:axId val="4546865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6850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889.18</c:v>
                </c:pt>
                <c:pt idx="1">
                  <c:v>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454901120"/>
        <c:axId val="454902912"/>
      </c:barChart>
      <c:catAx>
        <c:axId val="4549011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902912"/>
        <c:crosses val="autoZero"/>
        <c:auto val="1"/>
        <c:lblAlgn val="ctr"/>
        <c:lblOffset val="100"/>
        <c:noMultiLvlLbl val="0"/>
      </c:catAx>
      <c:valAx>
        <c:axId val="454902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4549011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54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455514752"/>
        <c:axId val="455737728"/>
      </c:barChart>
      <c:catAx>
        <c:axId val="455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737728"/>
        <c:crosses val="autoZero"/>
        <c:auto val="1"/>
        <c:lblAlgn val="ctr"/>
        <c:lblOffset val="100"/>
        <c:noMultiLvlLbl val="0"/>
      </c:catAx>
      <c:valAx>
        <c:axId val="455737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5551475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61.2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22.5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93712128"/>
        <c:axId val="193713664"/>
      </c:barChart>
      <c:catAx>
        <c:axId val="193712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713664"/>
        <c:crosses val="autoZero"/>
        <c:auto val="1"/>
        <c:lblAlgn val="ctr"/>
        <c:lblOffset val="100"/>
        <c:noMultiLvlLbl val="0"/>
      </c:catAx>
      <c:valAx>
        <c:axId val="1937136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12128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241</c:v>
                </c:pt>
                <c:pt idx="1">
                  <c:v>264</c:v>
                </c:pt>
                <c:pt idx="2">
                  <c:v>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246</c:v>
                </c:pt>
                <c:pt idx="1">
                  <c:v>299</c:v>
                </c:pt>
                <c:pt idx="2">
                  <c:v>315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8750080"/>
        <c:axId val="58751616"/>
      </c:barChart>
      <c:catAx>
        <c:axId val="58750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1616"/>
        <c:crosses val="autoZero"/>
        <c:auto val="1"/>
        <c:lblAlgn val="ctr"/>
        <c:lblOffset val="100"/>
        <c:noMultiLvlLbl val="0"/>
      </c:catAx>
      <c:valAx>
        <c:axId val="587516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87500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42</c:v>
                </c:pt>
                <c:pt idx="1">
                  <c:v>74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29</c:v>
                </c:pt>
                <c:pt idx="1">
                  <c:v>28</c:v>
                </c:pt>
                <c:pt idx="2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59600256"/>
        <c:axId val="59614336"/>
      </c:barChart>
      <c:catAx>
        <c:axId val="5960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14336"/>
        <c:crosses val="autoZero"/>
        <c:auto val="1"/>
        <c:lblAlgn val="ctr"/>
        <c:lblOffset val="100"/>
        <c:noMultiLvlLbl val="0"/>
      </c:catAx>
      <c:valAx>
        <c:axId val="59614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596002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411</c:v>
                </c:pt>
                <c:pt idx="1">
                  <c:v>362</c:v>
                </c:pt>
                <c:pt idx="2">
                  <c:v>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338</c:v>
                </c:pt>
                <c:pt idx="1">
                  <c:v>309</c:v>
                </c:pt>
                <c:pt idx="2">
                  <c:v>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154112"/>
        <c:axId val="146376192"/>
      </c:barChart>
      <c:catAx>
        <c:axId val="134154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76192"/>
        <c:crosses val="autoZero"/>
        <c:auto val="1"/>
        <c:lblAlgn val="ctr"/>
        <c:lblOffset val="100"/>
        <c:noMultiLvlLbl val="0"/>
      </c:catAx>
      <c:valAx>
        <c:axId val="14637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15411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18.2</c:v>
                </c:pt>
                <c:pt idx="1">
                  <c:v>55.5</c:v>
                </c:pt>
                <c:pt idx="2">
                  <c:v>26.3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16.3</c:v>
                </c:pt>
                <c:pt idx="1">
                  <c:v>20.3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61.2</c:v>
                </c:pt>
                <c:pt idx="1">
                  <c:v>49.2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22.5</c:v>
                </c:pt>
                <c:pt idx="1">
                  <c:v>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47214720"/>
        <c:axId val="147281024"/>
      </c:barChart>
      <c:catAx>
        <c:axId val="147214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47281024"/>
        <c:crosses val="autoZero"/>
        <c:auto val="1"/>
        <c:lblAlgn val="ctr"/>
        <c:lblOffset val="100"/>
        <c:noMultiLvlLbl val="0"/>
      </c:catAx>
      <c:valAx>
        <c:axId val="1472810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4721472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45.6</c:v>
                </c:pt>
                <c:pt idx="1">
                  <c:v>47.1</c:v>
                </c:pt>
                <c:pt idx="2">
                  <c:v>44.5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54.4</c:v>
                </c:pt>
                <c:pt idx="1">
                  <c:v>52.9</c:v>
                </c:pt>
                <c:pt idx="2">
                  <c:v>55.5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48128128"/>
        <c:axId val="148952192"/>
      </c:barChart>
      <c:catAx>
        <c:axId val="148128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48952192"/>
        <c:crosses val="autoZero"/>
        <c:auto val="1"/>
        <c:lblAlgn val="ctr"/>
        <c:lblOffset val="100"/>
        <c:noMultiLvlLbl val="0"/>
      </c:catAx>
      <c:valAx>
        <c:axId val="14895219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48128128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50167936"/>
        <c:axId val="150169472"/>
      </c:barChart>
      <c:catAx>
        <c:axId val="1501679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169472"/>
        <c:crosses val="autoZero"/>
        <c:auto val="1"/>
        <c:lblAlgn val="ctr"/>
        <c:lblOffset val="100"/>
        <c:noMultiLvlLbl val="0"/>
      </c:catAx>
      <c:valAx>
        <c:axId val="1501694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0167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113</c:v>
                </c:pt>
                <c:pt idx="1">
                  <c:v>54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74</c:v>
                </c:pt>
                <c:pt idx="1">
                  <c:v>49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05408"/>
        <c:axId val="150320256"/>
      </c:barChart>
      <c:catAx>
        <c:axId val="150305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320256"/>
        <c:crosses val="autoZero"/>
        <c:auto val="1"/>
        <c:lblAlgn val="ctr"/>
        <c:lblOffset val="100"/>
        <c:noMultiLvlLbl val="0"/>
      </c:catAx>
      <c:valAx>
        <c:axId val="15032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05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16</c:v>
                </c:pt>
                <c:pt idx="1">
                  <c:v>8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0395136"/>
        <c:axId val="150401024"/>
      </c:barChart>
      <c:catAx>
        <c:axId val="150395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0401024"/>
        <c:crosses val="autoZero"/>
        <c:auto val="1"/>
        <c:lblAlgn val="ctr"/>
        <c:lblOffset val="100"/>
        <c:noMultiLvlLbl val="0"/>
      </c:catAx>
      <c:valAx>
        <c:axId val="1504010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03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1106</c:v>
                </c:pt>
                <c:pt idx="1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0723200"/>
        <c:axId val="151126400"/>
      </c:barChart>
      <c:catAx>
        <c:axId val="150723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51126400"/>
        <c:crosses val="autoZero"/>
        <c:auto val="1"/>
        <c:lblAlgn val="ctr"/>
        <c:lblOffset val="100"/>
        <c:noMultiLvlLbl val="0"/>
      </c:catAx>
      <c:valAx>
        <c:axId val="151126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07232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93789312"/>
        <c:axId val="193856640"/>
      </c:barChart>
      <c:catAx>
        <c:axId val="1937893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3856640"/>
        <c:crosses val="autoZero"/>
        <c:auto val="1"/>
        <c:lblAlgn val="ctr"/>
        <c:lblOffset val="100"/>
        <c:noMultiLvlLbl val="0"/>
      </c:catAx>
      <c:valAx>
        <c:axId val="1938566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937893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384</c:v>
                </c:pt>
                <c:pt idx="1">
                  <c:v>372</c:v>
                </c:pt>
                <c:pt idx="2">
                  <c:v>371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186048"/>
        <c:axId val="151265664"/>
      </c:barChart>
      <c:catAx>
        <c:axId val="151186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265664"/>
        <c:crosses val="autoZero"/>
        <c:auto val="1"/>
        <c:lblAlgn val="ctr"/>
        <c:lblOffset val="100"/>
        <c:noMultiLvlLbl val="0"/>
      </c:catAx>
      <c:valAx>
        <c:axId val="15126566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1860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18</c:v>
                </c:pt>
                <c:pt idx="1">
                  <c:v>23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343872"/>
        <c:axId val="151345408"/>
      </c:barChart>
      <c:catAx>
        <c:axId val="151343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345408"/>
        <c:crosses val="autoZero"/>
        <c:auto val="1"/>
        <c:lblAlgn val="ctr"/>
        <c:lblOffset val="100"/>
        <c:noMultiLvlLbl val="0"/>
      </c:catAx>
      <c:valAx>
        <c:axId val="15134540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5134387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18</c:v>
                </c:pt>
                <c:pt idx="1">
                  <c:v>21</c:v>
                </c:pt>
                <c:pt idx="2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1461888"/>
        <c:axId val="151479424"/>
      </c:barChart>
      <c:catAx>
        <c:axId val="151461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79424"/>
        <c:crosses val="autoZero"/>
        <c:auto val="1"/>
        <c:lblAlgn val="ctr"/>
        <c:lblOffset val="100"/>
        <c:noMultiLvlLbl val="0"/>
      </c:catAx>
      <c:valAx>
        <c:axId val="1514794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146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16</c:v>
                </c:pt>
                <c:pt idx="1">
                  <c:v>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2828544"/>
        <c:axId val="152991232"/>
      </c:barChart>
      <c:catAx>
        <c:axId val="1528285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991232"/>
        <c:crosses val="autoZero"/>
        <c:auto val="1"/>
        <c:lblAlgn val="ctr"/>
        <c:lblOffset val="100"/>
        <c:noMultiLvlLbl val="0"/>
      </c:catAx>
      <c:valAx>
        <c:axId val="15299123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28285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0.000</c:formatCode>
                <c:ptCount val="2"/>
                <c:pt idx="0">
                  <c:v>148.923</c:v>
                </c:pt>
                <c:pt idx="1">
                  <c:v>170.923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317376"/>
        <c:axId val="153320448"/>
      </c:barChart>
      <c:catAx>
        <c:axId val="1533173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20448"/>
        <c:crosses val="autoZero"/>
        <c:auto val="1"/>
        <c:lblAlgn val="ctr"/>
        <c:lblOffset val="100"/>
        <c:noMultiLvlLbl val="0"/>
      </c:catAx>
      <c:valAx>
        <c:axId val="15332044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317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4559</c:v>
                </c:pt>
                <c:pt idx="1">
                  <c:v>4218</c:v>
                </c:pt>
                <c:pt idx="2">
                  <c:v>3996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489408"/>
        <c:axId val="153504768"/>
      </c:barChart>
      <c:catAx>
        <c:axId val="153489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504768"/>
        <c:crosses val="autoZero"/>
        <c:auto val="1"/>
        <c:lblAlgn val="ctr"/>
        <c:lblOffset val="100"/>
        <c:noMultiLvlLbl val="0"/>
      </c:catAx>
      <c:valAx>
        <c:axId val="153504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4894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6.5</c:v>
                </c:pt>
                <c:pt idx="1">
                  <c:v>6.6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673088"/>
        <c:axId val="153754240"/>
      </c:barChart>
      <c:catAx>
        <c:axId val="153673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754240"/>
        <c:crosses val="autoZero"/>
        <c:auto val="1"/>
        <c:lblAlgn val="ctr"/>
        <c:lblOffset val="100"/>
        <c:noMultiLvlLbl val="0"/>
      </c:catAx>
      <c:valAx>
        <c:axId val="153754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6730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3835776"/>
        <c:axId val="153852544"/>
      </c:barChart>
      <c:catAx>
        <c:axId val="15383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3852544"/>
        <c:crosses val="autoZero"/>
        <c:auto val="1"/>
        <c:lblAlgn val="ctr"/>
        <c:lblOffset val="100"/>
        <c:noMultiLvlLbl val="0"/>
      </c:catAx>
      <c:valAx>
        <c:axId val="1538525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8357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14.270987694091875</c:v>
                </c:pt>
                <c:pt idx="1">
                  <c:v>55.157528509760965</c:v>
                </c:pt>
                <c:pt idx="2">
                  <c:v>30.571483796147152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13</c:v>
                </c:pt>
                <c:pt idx="1">
                  <c:v>15</c:v>
                </c:pt>
                <c:pt idx="2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1</c:v>
                </c:pt>
                <c:pt idx="1">
                  <c:v>2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058112"/>
        <c:axId val="154084480"/>
      </c:barChart>
      <c:catAx>
        <c:axId val="154058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084480"/>
        <c:crosses val="autoZero"/>
        <c:auto val="1"/>
        <c:lblAlgn val="ctr"/>
        <c:lblOffset val="100"/>
        <c:noMultiLvlLbl val="0"/>
      </c:catAx>
      <c:valAx>
        <c:axId val="15408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05811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113</c:v>
                </c:pt>
                <c:pt idx="1">
                  <c:v>54</c:v>
                </c:pt>
                <c:pt idx="2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74</c:v>
                </c:pt>
                <c:pt idx="1">
                  <c:v>49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8497024"/>
        <c:axId val="199077888"/>
      </c:barChart>
      <c:catAx>
        <c:axId val="1984970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077888"/>
        <c:crosses val="autoZero"/>
        <c:auto val="1"/>
        <c:lblAlgn val="ctr"/>
        <c:lblOffset val="100"/>
        <c:noMultiLvlLbl val="0"/>
      </c:catAx>
      <c:valAx>
        <c:axId val="199077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84970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54315776"/>
        <c:axId val="154594304"/>
      </c:barChart>
      <c:catAx>
        <c:axId val="15431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594304"/>
        <c:crosses val="autoZero"/>
        <c:auto val="1"/>
        <c:lblAlgn val="ctr"/>
        <c:lblOffset val="100"/>
        <c:noMultiLvlLbl val="0"/>
      </c:catAx>
      <c:valAx>
        <c:axId val="15459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5431577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96</c:v>
                </c:pt>
                <c:pt idx="1">
                  <c:v>87.3</c:v>
                </c:pt>
                <c:pt idx="2">
                  <c:v>98.4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85.3</c:v>
                </c:pt>
                <c:pt idx="1">
                  <c:v>90.6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4836992"/>
        <c:axId val="154838528"/>
      </c:barChart>
      <c:catAx>
        <c:axId val="154836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8528"/>
        <c:crosses val="autoZero"/>
        <c:auto val="1"/>
        <c:lblAlgn val="ctr"/>
        <c:lblOffset val="100"/>
        <c:noMultiLvlLbl val="0"/>
      </c:catAx>
      <c:valAx>
        <c:axId val="1548385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4836992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265</c:v>
                </c:pt>
                <c:pt idx="1">
                  <c:v>247</c:v>
                </c:pt>
                <c:pt idx="2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55128192"/>
        <c:axId val="155129728"/>
      </c:barChart>
      <c:catAx>
        <c:axId val="155128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9728"/>
        <c:crosses val="autoZero"/>
        <c:auto val="1"/>
        <c:lblAlgn val="ctr"/>
        <c:lblOffset val="100"/>
        <c:noMultiLvlLbl val="0"/>
      </c:catAx>
      <c:valAx>
        <c:axId val="155129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128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4</c:v>
                </c:pt>
                <c:pt idx="1">
                  <c:v>4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13</c:v>
                </c:pt>
                <c:pt idx="1">
                  <c:v>6</c:v>
                </c:pt>
                <c:pt idx="2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461120"/>
        <c:axId val="155462656"/>
      </c:barChart>
      <c:catAx>
        <c:axId val="15546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2656"/>
        <c:crosses val="autoZero"/>
        <c:auto val="1"/>
        <c:lblAlgn val="ctr"/>
        <c:lblOffset val="100"/>
        <c:noMultiLvlLbl val="0"/>
      </c:catAx>
      <c:valAx>
        <c:axId val="1554626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46112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42</c:v>
                </c:pt>
                <c:pt idx="1">
                  <c:v>45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77</c:v>
                </c:pt>
                <c:pt idx="1">
                  <c:v>100</c:v>
                </c:pt>
                <c:pt idx="2">
                  <c:v>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55601920"/>
        <c:axId val="156131712"/>
      </c:barChart>
      <c:catAx>
        <c:axId val="15560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6131712"/>
        <c:crosses val="autoZero"/>
        <c:auto val="1"/>
        <c:lblAlgn val="ctr"/>
        <c:lblOffset val="100"/>
        <c:noMultiLvlLbl val="0"/>
      </c:catAx>
      <c:valAx>
        <c:axId val="156131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56019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0.0</c:formatCode>
                <c:ptCount val="1"/>
                <c:pt idx="0">
                  <c:v>1.7266928677275948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0.0</c:formatCode>
                <c:ptCount val="1"/>
                <c:pt idx="0">
                  <c:v>1.9070936151021196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0.0</c:formatCode>
                <c:ptCount val="1"/>
                <c:pt idx="0">
                  <c:v>2.0552799433026223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0.0</c:formatCode>
                <c:ptCount val="1"/>
                <c:pt idx="0">
                  <c:v>1.9135364989369241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0.0</c:formatCode>
                <c:ptCount val="1"/>
                <c:pt idx="0">
                  <c:v>2.1712518523291027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0.0</c:formatCode>
                <c:ptCount val="1"/>
                <c:pt idx="0">
                  <c:v>2.3645383673732363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0.0</c:formatCode>
                <c:ptCount val="1"/>
                <c:pt idx="0">
                  <c:v>2.3967527865472587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0.0</c:formatCode>
                <c:ptCount val="1"/>
                <c:pt idx="0">
                  <c:v>2.525610463243348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0.0</c:formatCode>
                <c:ptCount val="1"/>
                <c:pt idx="0">
                  <c:v>2.7188969782874812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0.0</c:formatCode>
                <c:ptCount val="1"/>
                <c:pt idx="0">
                  <c:v>3.2665421042458607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0.0</c:formatCode>
                <c:ptCount val="1"/>
                <c:pt idx="0">
                  <c:v>3.6402293666645194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0.0</c:formatCode>
                <c:ptCount val="1"/>
                <c:pt idx="0">
                  <c:v>3.298756523419883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0.0</c:formatCode>
                <c:ptCount val="1"/>
                <c:pt idx="0">
                  <c:v>3.4791572707944076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0.0</c:formatCode>
                <c:ptCount val="1"/>
                <c:pt idx="0">
                  <c:v>4.761291153920495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0.0</c:formatCode>
                <c:ptCount val="1"/>
                <c:pt idx="0">
                  <c:v>5.6955093099671412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0.0</c:formatCode>
                <c:ptCount val="1"/>
                <c:pt idx="0">
                  <c:v>3.6531151343341275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0.0</c:formatCode>
                <c:ptCount val="1"/>
                <c:pt idx="0">
                  <c:v>2.2227949230075383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0.0</c:formatCode>
                <c:ptCount val="1"/>
                <c:pt idx="0">
                  <c:v>1.3465627214741318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327744"/>
        <c:axId val="157329280"/>
      </c:barChart>
      <c:catAx>
        <c:axId val="157327744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57329280"/>
        <c:crosses val="autoZero"/>
        <c:auto val="1"/>
        <c:lblAlgn val="ctr"/>
        <c:lblOffset val="100"/>
        <c:noMultiLvlLbl val="0"/>
      </c:catAx>
      <c:valAx>
        <c:axId val="157329280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573277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1.9006507312673153</c:v>
                </c:pt>
                <c:pt idx="1">
                  <c:v>2.0810514786418399</c:v>
                </c:pt>
                <c:pt idx="2">
                  <c:v>2.035951291798209</c:v>
                </c:pt>
                <c:pt idx="3">
                  <c:v>2.4740673925649119</c:v>
                </c:pt>
                <c:pt idx="4">
                  <c:v>2.3709812512080406</c:v>
                </c:pt>
                <c:pt idx="5">
                  <c:v>2.7446685136266993</c:v>
                </c:pt>
                <c:pt idx="6">
                  <c:v>2.6415823722698279</c:v>
                </c:pt>
                <c:pt idx="7">
                  <c:v>3.0539269376973133</c:v>
                </c:pt>
                <c:pt idx="8">
                  <c:v>2.8477546549835706</c:v>
                </c:pt>
                <c:pt idx="9">
                  <c:v>3.4404999677855805</c:v>
                </c:pt>
                <c:pt idx="10">
                  <c:v>3.6337864828297142</c:v>
                </c:pt>
                <c:pt idx="11">
                  <c:v>3.427614200115972</c:v>
                </c:pt>
                <c:pt idx="12">
                  <c:v>3.3116422910894916</c:v>
                </c:pt>
                <c:pt idx="13">
                  <c:v>4.0654596997616128</c:v>
                </c:pt>
                <c:pt idx="14">
                  <c:v>4.213646027962116</c:v>
                </c:pt>
                <c:pt idx="15">
                  <c:v>2.5062818117389343</c:v>
                </c:pt>
                <c:pt idx="16">
                  <c:v>1.4432059789961986</c:v>
                </c:pt>
                <c:pt idx="17">
                  <c:v>0.66361703498485924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7833472"/>
        <c:axId val="157876224"/>
      </c:barChart>
      <c:catAx>
        <c:axId val="15783347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57876224"/>
        <c:crosses val="autoZero"/>
        <c:auto val="1"/>
        <c:lblAlgn val="ctr"/>
        <c:lblOffset val="100"/>
        <c:noMultiLvlLbl val="0"/>
      </c:catAx>
      <c:valAx>
        <c:axId val="157876224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5783347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0.0</c:formatCode>
                <c:ptCount val="2"/>
                <c:pt idx="0">
                  <c:v>0.12818686796752599</c:v>
                </c:pt>
                <c:pt idx="1">
                  <c:v>0.19664196036908183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0.0</c:formatCode>
                <c:ptCount val="2"/>
                <c:pt idx="0">
                  <c:v>1.4242985329725111</c:v>
                </c:pt>
                <c:pt idx="1">
                  <c:v>0.66555740432612309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0.0</c:formatCode>
                <c:ptCount val="2"/>
                <c:pt idx="0">
                  <c:v>18.102834354080617</c:v>
                </c:pt>
                <c:pt idx="1">
                  <c:v>10.769928906368174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0.0</c:formatCode>
                <c:ptCount val="2"/>
                <c:pt idx="0">
                  <c:v>35.935051986896454</c:v>
                </c:pt>
                <c:pt idx="1">
                  <c:v>36.681288761155649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0.0</c:formatCode>
                <c:ptCount val="2"/>
                <c:pt idx="0">
                  <c:v>32.146417889189578</c:v>
                </c:pt>
                <c:pt idx="1">
                  <c:v>41.17380124035698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0.0</c:formatCode>
                <c:ptCount val="2"/>
                <c:pt idx="0">
                  <c:v>3.7459051417177043</c:v>
                </c:pt>
                <c:pt idx="1">
                  <c:v>3.6303131145061265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0.0</c:formatCode>
                <c:ptCount val="2"/>
                <c:pt idx="0">
                  <c:v>8.5173052271756156</c:v>
                </c:pt>
                <c:pt idx="1">
                  <c:v>6.8824686129178634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8754688"/>
        <c:axId val="158756224"/>
      </c:barChart>
      <c:catAx>
        <c:axId val="1587546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6224"/>
        <c:crosses val="autoZero"/>
        <c:auto val="1"/>
        <c:lblAlgn val="ctr"/>
        <c:lblOffset val="100"/>
        <c:noMultiLvlLbl val="0"/>
      </c:catAx>
      <c:valAx>
        <c:axId val="1587562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87546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0.0</c:formatCode>
                <c:ptCount val="2"/>
                <c:pt idx="0">
                  <c:v>36.390827517447654</c:v>
                </c:pt>
                <c:pt idx="1">
                  <c:v>29.118136439267889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0.0</c:formatCode>
                <c:ptCount val="2"/>
                <c:pt idx="0">
                  <c:v>37.544509329155389</c:v>
                </c:pt>
                <c:pt idx="1">
                  <c:v>44.562093480562694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0.0</c:formatCode>
                <c:ptCount val="2"/>
                <c:pt idx="0">
                  <c:v>25.950719270759155</c:v>
                </c:pt>
                <c:pt idx="1">
                  <c:v>26.077749205869004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0.0</c:formatCode>
                <c:ptCount val="2"/>
                <c:pt idx="0">
                  <c:v>0.11394388263780088</c:v>
                </c:pt>
                <c:pt idx="1">
                  <c:v>0.24202087430040842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59547776"/>
        <c:axId val="159549312"/>
      </c:barChart>
      <c:catAx>
        <c:axId val="1595477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9312"/>
        <c:crosses val="autoZero"/>
        <c:auto val="1"/>
        <c:lblAlgn val="ctr"/>
        <c:lblOffset val="100"/>
        <c:noMultiLvlLbl val="0"/>
      </c:catAx>
      <c:valAx>
        <c:axId val="15954931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9547776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14</c:v>
                </c:pt>
                <c:pt idx="4">
                  <c:v>10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13</c:v>
                </c:pt>
                <c:pt idx="3">
                  <c:v>9</c:v>
                </c:pt>
                <c:pt idx="4">
                  <c:v>8</c:v>
                </c:pt>
                <c:pt idx="5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59710208"/>
        <c:axId val="159924224"/>
      </c:barChart>
      <c:catAx>
        <c:axId val="159710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924224"/>
        <c:crosses val="autoZero"/>
        <c:auto val="1"/>
        <c:lblAlgn val="ctr"/>
        <c:lblOffset val="100"/>
        <c:noMultiLvlLbl val="0"/>
      </c:catAx>
      <c:valAx>
        <c:axId val="15992422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597102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16</c:v>
                </c:pt>
                <c:pt idx="1">
                  <c:v>16</c:v>
                </c:pt>
                <c:pt idx="2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16</c:v>
                </c:pt>
                <c:pt idx="1">
                  <c:v>8</c:v>
                </c:pt>
                <c:pt idx="2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99355392"/>
        <c:axId val="199533696"/>
      </c:barChart>
      <c:catAx>
        <c:axId val="19935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533696"/>
        <c:crosses val="autoZero"/>
        <c:auto val="1"/>
        <c:lblAlgn val="ctr"/>
        <c:lblOffset val="100"/>
        <c:noMultiLvlLbl val="0"/>
      </c:catAx>
      <c:valAx>
        <c:axId val="199533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9935539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OBRAZ12!$A$42:$A$43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OBRAZ12!$B$42:$B$43</c:f>
              <c:numCache>
                <c:formatCode>General</c:formatCode>
                <c:ptCount val="2"/>
                <c:pt idx="0">
                  <c:v>1.0900000000000001</c:v>
                </c:pt>
                <c:pt idx="1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60183040"/>
        <c:axId val="160322304"/>
      </c:barChart>
      <c:catAx>
        <c:axId val="160183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322304"/>
        <c:crosses val="autoZero"/>
        <c:auto val="1"/>
        <c:lblAlgn val="ctr"/>
        <c:lblOffset val="100"/>
        <c:noMultiLvlLbl val="0"/>
      </c:catAx>
      <c:valAx>
        <c:axId val="160322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18304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0.0</c:formatCode>
                <c:ptCount val="3"/>
                <c:pt idx="0">
                  <c:v>50</c:v>
                </c:pt>
                <c:pt idx="1">
                  <c:v>60.413830656139403</c:v>
                </c:pt>
                <c:pt idx="2">
                  <c:v>21.710526315789476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0.0</c:formatCode>
                <c:ptCount val="3"/>
                <c:pt idx="0">
                  <c:v>50</c:v>
                </c:pt>
                <c:pt idx="1">
                  <c:v>39.586169343860604</c:v>
                </c:pt>
                <c:pt idx="2">
                  <c:v>78.289473684210535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60608640"/>
        <c:axId val="160611712"/>
      </c:barChart>
      <c:catAx>
        <c:axId val="1606086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11712"/>
        <c:crosses val="autoZero"/>
        <c:auto val="1"/>
        <c:lblAlgn val="ctr"/>
        <c:lblOffset val="100"/>
        <c:noMultiLvlLbl val="0"/>
      </c:catAx>
      <c:valAx>
        <c:axId val="1606117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060864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44</c:v>
                </c:pt>
                <c:pt idx="1">
                  <c:v>49</c:v>
                </c:pt>
                <c:pt idx="2">
                  <c:v>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57</c:v>
                </c:pt>
                <c:pt idx="1">
                  <c:v>51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0883840"/>
        <c:axId val="160885376"/>
      </c:barChart>
      <c:catAx>
        <c:axId val="16088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0885376"/>
        <c:crosses val="autoZero"/>
        <c:auto val="1"/>
        <c:lblAlgn val="ctr"/>
        <c:lblOffset val="100"/>
        <c:noMultiLvlLbl val="0"/>
      </c:catAx>
      <c:valAx>
        <c:axId val="1608853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088384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179</c:v>
                </c:pt>
                <c:pt idx="1">
                  <c:v>200</c:v>
                </c:pt>
                <c:pt idx="2">
                  <c:v>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195</c:v>
                </c:pt>
                <c:pt idx="1">
                  <c:v>201</c:v>
                </c:pt>
                <c:pt idx="2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1079296"/>
        <c:axId val="161082368"/>
      </c:barChart>
      <c:catAx>
        <c:axId val="161079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082368"/>
        <c:crosses val="autoZero"/>
        <c:auto val="1"/>
        <c:lblAlgn val="ctr"/>
        <c:lblOffset val="100"/>
        <c:noMultiLvlLbl val="0"/>
      </c:catAx>
      <c:valAx>
        <c:axId val="1610823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6107929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0.0</c:formatCode>
                <c:ptCount val="2"/>
                <c:pt idx="0">
                  <c:v>27.768361581920903</c:v>
                </c:pt>
                <c:pt idx="1">
                  <c:v>30.707964601769909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0.0</c:formatCode>
                <c:ptCount val="2"/>
                <c:pt idx="0">
                  <c:v>27.824858757062149</c:v>
                </c:pt>
                <c:pt idx="1">
                  <c:v>29.734513274336283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0.0</c:formatCode>
                <c:ptCount val="2"/>
                <c:pt idx="0">
                  <c:v>14.774011299435028</c:v>
                </c:pt>
                <c:pt idx="1">
                  <c:v>17.699115044247787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0.0</c:formatCode>
                <c:ptCount val="2"/>
                <c:pt idx="0">
                  <c:v>12.033898305084746</c:v>
                </c:pt>
                <c:pt idx="1">
                  <c:v>13.495575221238937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0.0</c:formatCode>
                <c:ptCount val="2"/>
                <c:pt idx="0">
                  <c:v>8.0225988700564965</c:v>
                </c:pt>
                <c:pt idx="1">
                  <c:v>5.1327433628318584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0.0</c:formatCode>
                <c:ptCount val="2"/>
                <c:pt idx="0">
                  <c:v>9.5762711864406782</c:v>
                </c:pt>
                <c:pt idx="1">
                  <c:v>3.2300884955752216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61878400"/>
        <c:axId val="161879936"/>
      </c:barChart>
      <c:catAx>
        <c:axId val="1618784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61879936"/>
        <c:crosses val="autoZero"/>
        <c:auto val="1"/>
        <c:lblAlgn val="ctr"/>
        <c:lblOffset val="100"/>
        <c:noMultiLvlLbl val="0"/>
      </c:catAx>
      <c:valAx>
        <c:axId val="16187993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187840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51.6</c:v>
                </c:pt>
                <c:pt idx="1">
                  <c:v>41.31</c:v>
                </c:pt>
                <c:pt idx="2">
                  <c:v>5.64</c:v>
                </c:pt>
                <c:pt idx="3">
                  <c:v>0.89</c:v>
                </c:pt>
                <c:pt idx="4">
                  <c:v>0.56000000000000005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56.93</c:v>
                </c:pt>
                <c:pt idx="1">
                  <c:v>35.22</c:v>
                </c:pt>
                <c:pt idx="2">
                  <c:v>6.38</c:v>
                </c:pt>
                <c:pt idx="3">
                  <c:v>0.98</c:v>
                </c:pt>
                <c:pt idx="4">
                  <c:v>0.49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62137216"/>
        <c:axId val="162213888"/>
      </c:barChart>
      <c:catAx>
        <c:axId val="1621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13888"/>
        <c:crosses val="autoZero"/>
        <c:auto val="1"/>
        <c:lblAlgn val="ctr"/>
        <c:lblOffset val="100"/>
        <c:noMultiLvlLbl val="0"/>
      </c:catAx>
      <c:valAx>
        <c:axId val="162213888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13721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49546</c:v>
                </c:pt>
                <c:pt idx="1">
                  <c:v>56457</c:v>
                </c:pt>
                <c:pt idx="2">
                  <c:v>64553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2247808"/>
        <c:axId val="162249344"/>
      </c:barChart>
      <c:catAx>
        <c:axId val="162247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9344"/>
        <c:crosses val="autoZero"/>
        <c:auto val="1"/>
        <c:lblAlgn val="ctr"/>
        <c:lblOffset val="100"/>
        <c:noMultiLvlLbl val="0"/>
      </c:catAx>
      <c:valAx>
        <c:axId val="162249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2478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1566</c:v>
                </c:pt>
                <c:pt idx="1">
                  <c:v>1560</c:v>
                </c:pt>
                <c:pt idx="2">
                  <c:v>1620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2146</c:v>
                </c:pt>
                <c:pt idx="1">
                  <c:v>2160</c:v>
                </c:pt>
                <c:pt idx="2">
                  <c:v>2175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62429952"/>
        <c:axId val="162528256"/>
      </c:barChart>
      <c:catAx>
        <c:axId val="162429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528256"/>
        <c:crosses val="autoZero"/>
        <c:auto val="1"/>
        <c:lblAlgn val="ctr"/>
        <c:lblOffset val="100"/>
        <c:noMultiLvlLbl val="0"/>
      </c:catAx>
      <c:valAx>
        <c:axId val="162528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242995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15.1</c:v>
                </c:pt>
                <c:pt idx="1">
                  <c:v>29.5</c:v>
                </c:pt>
                <c:pt idx="2">
                  <c:v>2.2000000000000002</c:v>
                </c:pt>
                <c:pt idx="3">
                  <c:v>53.199999999999996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58.016877637130804</c:v>
                </c:pt>
                <c:pt idx="1">
                  <c:v>94.004282655246257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41.983122362869196</c:v>
                </c:pt>
                <c:pt idx="1">
                  <c:v>5.9957173447537473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66008704"/>
        <c:axId val="166010240"/>
      </c:barChart>
      <c:catAx>
        <c:axId val="1660087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10240"/>
        <c:crosses val="autoZero"/>
        <c:auto val="1"/>
        <c:lblAlgn val="ctr"/>
        <c:lblOffset val="100"/>
        <c:noMultiLvlLbl val="0"/>
      </c:catAx>
      <c:valAx>
        <c:axId val="166010240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66008704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1106</c:v>
                </c:pt>
                <c:pt idx="1">
                  <c:v>1030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99968256"/>
        <c:axId val="199969792"/>
      </c:barChart>
      <c:catAx>
        <c:axId val="199968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99969792"/>
        <c:crosses val="autoZero"/>
        <c:auto val="1"/>
        <c:lblAlgn val="ctr"/>
        <c:lblOffset val="100"/>
        <c:noMultiLvlLbl val="0"/>
      </c:catAx>
      <c:valAx>
        <c:axId val="1999697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999682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10.7</c:v>
                </c:pt>
                <c:pt idx="1">
                  <c:v>12.9</c:v>
                </c:pt>
                <c:pt idx="2">
                  <c:v>13.1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6384000"/>
        <c:axId val="167584128"/>
      </c:barChart>
      <c:catAx>
        <c:axId val="166384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7584128"/>
        <c:crosses val="autoZero"/>
        <c:auto val="1"/>
        <c:lblAlgn val="ctr"/>
        <c:lblOffset val="100"/>
        <c:noMultiLvlLbl val="0"/>
      </c:catAx>
      <c:valAx>
        <c:axId val="1675841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6638400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12.9</c:v>
                </c:pt>
                <c:pt idx="1">
                  <c:v>19.8</c:v>
                </c:pt>
                <c:pt idx="2">
                  <c:v>6.4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68004224"/>
        <c:axId val="168213888"/>
      </c:barChart>
      <c:catAx>
        <c:axId val="16800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213888"/>
        <c:crosses val="autoZero"/>
        <c:auto val="1"/>
        <c:lblAlgn val="ctr"/>
        <c:lblOffset val="100"/>
        <c:noMultiLvlLbl val="0"/>
      </c:catAx>
      <c:valAx>
        <c:axId val="1682138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6800422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16.13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6451456"/>
        <c:axId val="186479744"/>
      </c:barChart>
      <c:catAx>
        <c:axId val="18645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6479744"/>
        <c:crosses val="autoZero"/>
        <c:auto val="1"/>
        <c:lblAlgn val="ctr"/>
        <c:lblOffset val="100"/>
        <c:noMultiLvlLbl val="0"/>
      </c:catAx>
      <c:valAx>
        <c:axId val="1864797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864514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28309</c:v>
                </c:pt>
                <c:pt idx="1">
                  <c:v>27568</c:v>
                </c:pt>
                <c:pt idx="2">
                  <c:v>30788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304</c:v>
                </c:pt>
                <c:pt idx="1">
                  <c:v>1862</c:v>
                </c:pt>
                <c:pt idx="2">
                  <c:v>6966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736640"/>
        <c:axId val="186740096"/>
      </c:barChart>
      <c:catAx>
        <c:axId val="186736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740096"/>
        <c:crosses val="autoZero"/>
        <c:auto val="1"/>
        <c:lblAlgn val="ctr"/>
        <c:lblOffset val="100"/>
        <c:noMultiLvlLbl val="0"/>
      </c:catAx>
      <c:valAx>
        <c:axId val="18674009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7366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117882</c:v>
                </c:pt>
                <c:pt idx="1">
                  <c:v>108452</c:v>
                </c:pt>
                <c:pt idx="2">
                  <c:v>103303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698</c:v>
                </c:pt>
                <c:pt idx="1">
                  <c:v>5115</c:v>
                </c:pt>
                <c:pt idx="2">
                  <c:v>28439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6858880"/>
        <c:axId val="186894976"/>
      </c:barChart>
      <c:catAx>
        <c:axId val="1868588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6894976"/>
        <c:crosses val="autoZero"/>
        <c:auto val="1"/>
        <c:lblAlgn val="ctr"/>
        <c:lblOffset val="100"/>
        <c:noMultiLvlLbl val="0"/>
      </c:catAx>
      <c:valAx>
        <c:axId val="1868949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68588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4.2</c:v>
                </c:pt>
                <c:pt idx="1">
                  <c:v>3.9</c:v>
                </c:pt>
                <c:pt idx="2">
                  <c:v>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4.0999999999999996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349888"/>
        <c:axId val="189352576"/>
      </c:barChart>
      <c:catAx>
        <c:axId val="189349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352576"/>
        <c:crosses val="autoZero"/>
        <c:auto val="1"/>
        <c:lblAlgn val="ctr"/>
        <c:lblOffset val="100"/>
        <c:noMultiLvlLbl val="0"/>
      </c:catAx>
      <c:valAx>
        <c:axId val="1893525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8934988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19.600000000000001</c:v>
                </c:pt>
                <c:pt idx="1">
                  <c:v>20</c:v>
                </c:pt>
                <c:pt idx="2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28.7</c:v>
                </c:pt>
                <c:pt idx="1">
                  <c:v>29.5</c:v>
                </c:pt>
                <c:pt idx="2">
                  <c:v>28.7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89462016"/>
        <c:axId val="189463552"/>
      </c:barChart>
      <c:catAx>
        <c:axId val="18946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3552"/>
        <c:crosses val="autoZero"/>
        <c:auto val="1"/>
        <c:lblAlgn val="ctr"/>
        <c:lblOffset val="100"/>
        <c:noMultiLvlLbl val="0"/>
      </c:catAx>
      <c:valAx>
        <c:axId val="1894635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8946201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889.18</c:v>
                </c:pt>
                <c:pt idx="1">
                  <c:v>3766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89707392"/>
        <c:axId val="189709696"/>
      </c:barChart>
      <c:catAx>
        <c:axId val="189707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9696"/>
        <c:crosses val="autoZero"/>
        <c:auto val="1"/>
        <c:lblAlgn val="ctr"/>
        <c:lblOffset val="100"/>
        <c:noMultiLvlLbl val="0"/>
      </c:catAx>
      <c:valAx>
        <c:axId val="1897096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89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54</c:v>
                </c:pt>
                <c:pt idx="1">
                  <c:v>53</c:v>
                </c:pt>
                <c:pt idx="2">
                  <c:v>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47</c:v>
                </c:pt>
                <c:pt idx="1">
                  <c:v>47</c:v>
                </c:pt>
                <c:pt idx="2">
                  <c:v>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89957632"/>
        <c:axId val="189959168"/>
      </c:barChart>
      <c:catAx>
        <c:axId val="189957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9168"/>
        <c:crosses val="autoZero"/>
        <c:auto val="1"/>
        <c:lblAlgn val="ctr"/>
        <c:lblOffset val="100"/>
        <c:noMultiLvlLbl val="0"/>
      </c:catAx>
      <c:valAx>
        <c:axId val="189959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9957632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33.xml"/><Relationship Id="rId63" Type="http://schemas.openxmlformats.org/officeDocument/2006/relationships/image" Target="../media/image19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31.xml"/><Relationship Id="rId53" Type="http://schemas.openxmlformats.org/officeDocument/2006/relationships/image" Target="../media/image16.png"/><Relationship Id="rId58" Type="http://schemas.openxmlformats.org/officeDocument/2006/relationships/chart" Target="../charts/chart38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chart" Target="../charts/chart41.xml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image" Target="../media/image3.png"/><Relationship Id="rId43" Type="http://schemas.openxmlformats.org/officeDocument/2006/relationships/image" Target="../media/image10.gif"/><Relationship Id="rId48" Type="http://schemas.openxmlformats.org/officeDocument/2006/relationships/chart" Target="../charts/chart34.xml"/><Relationship Id="rId56" Type="http://schemas.openxmlformats.org/officeDocument/2006/relationships/chart" Target="../charts/chart36.xml"/><Relationship Id="rId64" Type="http://schemas.openxmlformats.org/officeDocument/2006/relationships/chart" Target="../charts/chart42.xml"/><Relationship Id="rId69" Type="http://schemas.openxmlformats.org/officeDocument/2006/relationships/chart" Target="../charts/chart46.xml"/><Relationship Id="rId8" Type="http://schemas.openxmlformats.org/officeDocument/2006/relationships/chart" Target="../charts/chart6.xml"/><Relationship Id="rId51" Type="http://schemas.openxmlformats.org/officeDocument/2006/relationships/image" Target="../media/image14.jpe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32.xml"/><Relationship Id="rId59" Type="http://schemas.openxmlformats.org/officeDocument/2006/relationships/chart" Target="../charts/chart39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9.png"/><Relationship Id="rId54" Type="http://schemas.openxmlformats.org/officeDocument/2006/relationships/image" Target="../media/image17.png"/><Relationship Id="rId62" Type="http://schemas.openxmlformats.org/officeDocument/2006/relationships/image" Target="../media/image18.png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image" Target="../media/image4.png"/><Relationship Id="rId49" Type="http://schemas.openxmlformats.org/officeDocument/2006/relationships/image" Target="../media/image12.png"/><Relationship Id="rId57" Type="http://schemas.openxmlformats.org/officeDocument/2006/relationships/chart" Target="../charts/chart37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11.png"/><Relationship Id="rId52" Type="http://schemas.openxmlformats.org/officeDocument/2006/relationships/image" Target="../media/image15.png"/><Relationship Id="rId60" Type="http://schemas.openxmlformats.org/officeDocument/2006/relationships/chart" Target="../charts/chart40.xml"/><Relationship Id="rId65" Type="http://schemas.openxmlformats.org/officeDocument/2006/relationships/chart" Target="../charts/chart43.xml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3.png"/><Relationship Id="rId55" Type="http://schemas.openxmlformats.org/officeDocument/2006/relationships/chart" Target="../charts/chart35.xml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image" Target="../media/image6.png"/><Relationship Id="rId47" Type="http://schemas.openxmlformats.org/officeDocument/2006/relationships/chart" Target="../charts/chart84.xml"/><Relationship Id="rId63" Type="http://schemas.openxmlformats.org/officeDocument/2006/relationships/image" Target="../media/image19.jpg"/><Relationship Id="rId68" Type="http://schemas.openxmlformats.org/officeDocument/2006/relationships/chart" Target="../charts/chart95.xml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4.jpeg"/><Relationship Id="rId58" Type="http://schemas.openxmlformats.org/officeDocument/2006/relationships/chart" Target="../charts/chart89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image" Target="../media/image18.png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chart" Target="../charts/chart82.xml"/><Relationship Id="rId43" Type="http://schemas.openxmlformats.org/officeDocument/2006/relationships/image" Target="../media/image7.png"/><Relationship Id="rId48" Type="http://schemas.openxmlformats.org/officeDocument/2006/relationships/chart" Target="../charts/chart85.xml"/><Relationship Id="rId56" Type="http://schemas.openxmlformats.org/officeDocument/2006/relationships/image" Target="../media/image17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55.xml"/><Relationship Id="rId51" Type="http://schemas.openxmlformats.org/officeDocument/2006/relationships/image" Target="../media/image12.pn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chart" Target="../charts/chart80.xml"/><Relationship Id="rId38" Type="http://schemas.openxmlformats.org/officeDocument/2006/relationships/image" Target="../media/image2.emf"/><Relationship Id="rId46" Type="http://schemas.openxmlformats.org/officeDocument/2006/relationships/image" Target="../media/image11.png"/><Relationship Id="rId59" Type="http://schemas.openxmlformats.org/officeDocument/2006/relationships/chart" Target="../charts/chart90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5.png"/><Relationship Id="rId54" Type="http://schemas.openxmlformats.org/officeDocument/2006/relationships/image" Target="../media/image15.png"/><Relationship Id="rId62" Type="http://schemas.openxmlformats.org/officeDocument/2006/relationships/chart" Target="../charts/chart92.xml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chart" Target="../charts/chart83.xml"/><Relationship Id="rId49" Type="http://schemas.openxmlformats.org/officeDocument/2006/relationships/chart" Target="../charts/chart86.xml"/><Relationship Id="rId57" Type="http://schemas.openxmlformats.org/officeDocument/2006/relationships/chart" Target="../charts/chart88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8.jpeg"/><Relationship Id="rId52" Type="http://schemas.openxmlformats.org/officeDocument/2006/relationships/image" Target="../media/image13.png"/><Relationship Id="rId60" Type="http://schemas.openxmlformats.org/officeDocument/2006/relationships/chart" Target="../charts/chart91.xml"/><Relationship Id="rId65" Type="http://schemas.openxmlformats.org/officeDocument/2006/relationships/image" Target="../media/image10.gif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3.png"/><Relationship Id="rId34" Type="http://schemas.openxmlformats.org/officeDocument/2006/relationships/chart" Target="../charts/chart81.xml"/><Relationship Id="rId50" Type="http://schemas.openxmlformats.org/officeDocument/2006/relationships/chart" Target="../charts/chart87.xml"/><Relationship Id="rId55" Type="http://schemas.openxmlformats.org/officeDocument/2006/relationships/image" Target="../media/image16.png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</a:p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7938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Men</a:t>
          </a:r>
        </a:p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7583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13223</v>
      </c>
      <c r="C4" s="35">
        <v>6478</v>
      </c>
      <c r="D4" s="63">
        <v>6745</v>
      </c>
      <c r="E4" s="211"/>
    </row>
    <row r="5" spans="1:5" ht="30" x14ac:dyDescent="0.25">
      <c r="A5" s="201" t="s">
        <v>716</v>
      </c>
      <c r="B5" s="72">
        <v>15433</v>
      </c>
      <c r="C5" s="61">
        <v>9699</v>
      </c>
      <c r="D5" s="111">
        <v>5734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1976</v>
      </c>
      <c r="C4" s="71">
        <v>3669</v>
      </c>
    </row>
    <row r="5" spans="1:6" x14ac:dyDescent="0.25">
      <c r="A5" s="286" t="s">
        <v>719</v>
      </c>
      <c r="B5" s="214">
        <v>357</v>
      </c>
      <c r="C5" s="214">
        <v>405</v>
      </c>
    </row>
    <row r="6" spans="1:6" x14ac:dyDescent="0.25">
      <c r="A6" s="286" t="s">
        <v>720</v>
      </c>
      <c r="B6" s="214">
        <v>1104</v>
      </c>
      <c r="C6" s="214">
        <v>1225</v>
      </c>
    </row>
    <row r="7" spans="1:6" x14ac:dyDescent="0.25">
      <c r="A7" s="286" t="s">
        <v>721</v>
      </c>
      <c r="B7" s="214">
        <v>2752</v>
      </c>
      <c r="C7" s="214">
        <v>1808</v>
      </c>
    </row>
    <row r="8" spans="1:6" x14ac:dyDescent="0.25">
      <c r="A8" s="286" t="s">
        <v>722</v>
      </c>
      <c r="B8" s="214">
        <v>27</v>
      </c>
      <c r="C8" s="214">
        <v>66</v>
      </c>
    </row>
    <row r="9" spans="1:6" x14ac:dyDescent="0.25">
      <c r="A9" s="286" t="s">
        <v>723</v>
      </c>
      <c r="B9" s="214">
        <v>598</v>
      </c>
      <c r="C9" s="214">
        <v>546</v>
      </c>
    </row>
    <row r="10" spans="1:6" ht="30" x14ac:dyDescent="0.25">
      <c r="A10" s="293" t="s">
        <v>724</v>
      </c>
      <c r="B10" s="214">
        <v>1758</v>
      </c>
      <c r="C10" s="214">
        <v>209</v>
      </c>
    </row>
    <row r="11" spans="1:6" x14ac:dyDescent="0.25">
      <c r="A11" s="286" t="s">
        <v>887</v>
      </c>
      <c r="B11" s="214">
        <v>500</v>
      </c>
      <c r="C11" s="214">
        <v>610</v>
      </c>
    </row>
    <row r="12" spans="1:6" x14ac:dyDescent="0.25">
      <c r="A12" s="294" t="s">
        <v>16</v>
      </c>
      <c r="B12" s="1">
        <f>SUM(B4:B11)</f>
        <v>9072</v>
      </c>
      <c r="C12" s="1">
        <f>SUM(C4:C11)</f>
        <v>8538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1718</v>
      </c>
      <c r="C19" s="71">
        <v>2572</v>
      </c>
    </row>
    <row r="20" spans="1:3" x14ac:dyDescent="0.25">
      <c r="A20" s="286" t="s">
        <v>719</v>
      </c>
      <c r="B20" s="214">
        <v>390</v>
      </c>
      <c r="C20" s="214">
        <v>524</v>
      </c>
    </row>
    <row r="21" spans="1:3" x14ac:dyDescent="0.25">
      <c r="A21" s="286" t="s">
        <v>720</v>
      </c>
      <c r="B21" s="214">
        <v>883</v>
      </c>
      <c r="C21" s="214">
        <v>940</v>
      </c>
    </row>
    <row r="22" spans="1:3" x14ac:dyDescent="0.25">
      <c r="A22" s="286" t="s">
        <v>721</v>
      </c>
      <c r="B22" s="214">
        <v>2829</v>
      </c>
      <c r="C22" s="214">
        <v>1960</v>
      </c>
    </row>
    <row r="23" spans="1:3" x14ac:dyDescent="0.25">
      <c r="A23" s="286" t="s">
        <v>722</v>
      </c>
      <c r="B23" s="214">
        <v>22</v>
      </c>
      <c r="C23" s="214">
        <v>28</v>
      </c>
    </row>
    <row r="24" spans="1:3" x14ac:dyDescent="0.25">
      <c r="A24" s="286" t="s">
        <v>723</v>
      </c>
      <c r="B24" s="214">
        <v>376</v>
      </c>
      <c r="C24" s="214">
        <v>390</v>
      </c>
    </row>
    <row r="25" spans="1:3" ht="30" x14ac:dyDescent="0.25">
      <c r="A25" s="293" t="s">
        <v>724</v>
      </c>
      <c r="B25" s="214">
        <v>1411</v>
      </c>
      <c r="C25" s="214">
        <v>311</v>
      </c>
    </row>
    <row r="26" spans="1:3" x14ac:dyDescent="0.25">
      <c r="A26" s="286" t="s">
        <v>887</v>
      </c>
      <c r="B26" s="214">
        <v>275</v>
      </c>
      <c r="C26" s="214">
        <v>826</v>
      </c>
    </row>
    <row r="27" spans="1:3" x14ac:dyDescent="0.25">
      <c r="A27" s="294" t="s">
        <v>16</v>
      </c>
      <c r="B27" s="1">
        <f>SUM(B19:B26)</f>
        <v>7904</v>
      </c>
      <c r="C27" s="1">
        <f>SUM(C19:C26)</f>
        <v>7551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73.3</v>
      </c>
      <c r="C4" s="1018">
        <v>69.790000000000006</v>
      </c>
      <c r="D4" s="1018">
        <v>77.19</v>
      </c>
      <c r="E4" s="1019">
        <v>45</v>
      </c>
      <c r="F4" s="1019">
        <v>182.6</v>
      </c>
      <c r="G4" s="1020">
        <v>45.7</v>
      </c>
      <c r="H4" s="1021">
        <v>43.7</v>
      </c>
      <c r="I4" s="1022">
        <v>47.6</v>
      </c>
      <c r="J4" s="1019">
        <v>12.9</v>
      </c>
    </row>
    <row r="5" spans="1:12" x14ac:dyDescent="0.25">
      <c r="A5" s="498">
        <v>2021</v>
      </c>
      <c r="B5" s="757">
        <v>72.849999999999994</v>
      </c>
      <c r="C5" s="758">
        <v>69.400000000000006</v>
      </c>
      <c r="D5" s="758">
        <v>76.489999999999995</v>
      </c>
      <c r="E5" s="1023">
        <v>44</v>
      </c>
      <c r="F5" s="1023">
        <v>180.5</v>
      </c>
      <c r="G5" s="1024">
        <v>45.7</v>
      </c>
      <c r="H5" s="1025">
        <v>43.6</v>
      </c>
      <c r="I5" s="1026">
        <v>47.6</v>
      </c>
      <c r="J5" s="1023">
        <v>19.8</v>
      </c>
    </row>
    <row r="6" spans="1:12" x14ac:dyDescent="0.25">
      <c r="A6" s="499">
        <v>2022</v>
      </c>
      <c r="B6" s="1011">
        <v>73.56</v>
      </c>
      <c r="C6" s="1012">
        <v>70.05</v>
      </c>
      <c r="D6" s="1012">
        <v>76.88</v>
      </c>
      <c r="E6" s="1013">
        <v>45</v>
      </c>
      <c r="F6" s="1013">
        <v>232.1</v>
      </c>
      <c r="G6" s="1014">
        <v>48</v>
      </c>
      <c r="H6" s="1015">
        <v>46</v>
      </c>
      <c r="I6" s="1016">
        <v>49.9</v>
      </c>
      <c r="J6" s="1013">
        <v>6.4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12.9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19.8</v>
      </c>
    </row>
    <row r="13" spans="1:12" x14ac:dyDescent="0.25">
      <c r="A13" s="633">
        <f t="shared" si="0"/>
        <v>2022</v>
      </c>
      <c r="B13" s="627">
        <f t="shared" si="1"/>
        <v>6.4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3362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3795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24.5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64553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649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44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3473</v>
      </c>
      <c r="C5" s="70">
        <v>3712</v>
      </c>
      <c r="D5" s="55">
        <v>2146</v>
      </c>
      <c r="E5" s="110">
        <v>1566</v>
      </c>
      <c r="F5" s="55">
        <v>24</v>
      </c>
      <c r="G5" s="55">
        <v>28.7</v>
      </c>
      <c r="H5" s="110">
        <v>19.600000000000001</v>
      </c>
      <c r="I5" s="55"/>
      <c r="J5" s="70"/>
      <c r="K5" s="55"/>
      <c r="L5" s="55"/>
      <c r="M5" s="71">
        <v>50</v>
      </c>
      <c r="N5" s="71">
        <v>47</v>
      </c>
      <c r="O5" s="71">
        <v>54</v>
      </c>
    </row>
    <row r="6" spans="1:16" x14ac:dyDescent="0.25">
      <c r="A6" s="215">
        <v>2021</v>
      </c>
      <c r="B6" s="212">
        <v>3444</v>
      </c>
      <c r="C6" s="212">
        <v>3720</v>
      </c>
      <c r="D6" s="58">
        <v>2160</v>
      </c>
      <c r="E6" s="160">
        <v>1560</v>
      </c>
      <c r="F6" s="58">
        <v>24.6</v>
      </c>
      <c r="G6" s="58">
        <v>29.5</v>
      </c>
      <c r="H6" s="160">
        <v>20</v>
      </c>
      <c r="I6" s="58">
        <v>49546</v>
      </c>
      <c r="J6" s="212">
        <v>749</v>
      </c>
      <c r="K6" s="58">
        <v>338</v>
      </c>
      <c r="L6" s="58">
        <v>411</v>
      </c>
      <c r="M6" s="214">
        <v>50</v>
      </c>
      <c r="N6" s="214">
        <v>47</v>
      </c>
      <c r="O6" s="214">
        <v>53</v>
      </c>
    </row>
    <row r="7" spans="1:16" x14ac:dyDescent="0.25">
      <c r="A7" s="229">
        <v>2022</v>
      </c>
      <c r="B7" s="167">
        <v>3362</v>
      </c>
      <c r="C7" s="167">
        <v>3795</v>
      </c>
      <c r="D7" s="94">
        <v>2175</v>
      </c>
      <c r="E7" s="169">
        <v>1620</v>
      </c>
      <c r="F7" s="94">
        <v>24.5</v>
      </c>
      <c r="G7" s="58">
        <v>28.7</v>
      </c>
      <c r="H7" s="160">
        <v>20.399999999999999</v>
      </c>
      <c r="I7" s="94">
        <v>56457</v>
      </c>
      <c r="J7" s="167">
        <v>671</v>
      </c>
      <c r="K7" s="94">
        <v>309</v>
      </c>
      <c r="L7" s="94">
        <v>362</v>
      </c>
      <c r="M7" s="214">
        <v>44</v>
      </c>
      <c r="N7" s="214">
        <v>41</v>
      </c>
      <c r="O7" s="214">
        <v>46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64553</v>
      </c>
      <c r="J8" s="1072">
        <v>649</v>
      </c>
      <c r="K8" s="1073">
        <v>311</v>
      </c>
      <c r="L8" s="1073">
        <v>338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49546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56457</v>
      </c>
      <c r="F14" s="514">
        <f>A5</f>
        <v>2020</v>
      </c>
      <c r="G14" s="310">
        <f>IF(ISBLANK(E5),"",E5)</f>
        <v>1566</v>
      </c>
      <c r="H14" s="310">
        <f>IF(ISBLANK(D5),"",D5)</f>
        <v>2146</v>
      </c>
      <c r="K14" s="514">
        <f>A6</f>
        <v>2021</v>
      </c>
      <c r="L14" s="310">
        <f>IF(ISBLANK(L6),"",L6)</f>
        <v>411</v>
      </c>
      <c r="M14" s="310">
        <f>IF(ISBLANK(K6),"",K6)</f>
        <v>338</v>
      </c>
    </row>
    <row r="15" spans="1:16" x14ac:dyDescent="0.25">
      <c r="A15" s="481">
        <f>A8</f>
        <v>2023</v>
      </c>
      <c r="B15" s="311">
        <f t="shared" si="0"/>
        <v>64553</v>
      </c>
      <c r="F15" s="486">
        <f t="shared" ref="F15:F16" si="1">A6</f>
        <v>2021</v>
      </c>
      <c r="G15" s="479">
        <f t="shared" ref="G15:G16" si="2">IF(ISBLANK(E6),"",E6)</f>
        <v>1560</v>
      </c>
      <c r="H15" s="479">
        <f t="shared" ref="H15:H16" si="3">IF(ISBLANK(D6),"",D6)</f>
        <v>2160</v>
      </c>
      <c r="K15" s="486">
        <f>A7</f>
        <v>2022</v>
      </c>
      <c r="L15" s="479">
        <f t="shared" ref="L15:L16" si="4">IF(ISBLANK(L7),"",L7)</f>
        <v>362</v>
      </c>
      <c r="M15" s="479">
        <f t="shared" ref="M15:M16" si="5">IF(ISBLANK(K7),"",K7)</f>
        <v>309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1620</v>
      </c>
      <c r="H16" s="311">
        <f t="shared" si="3"/>
        <v>2175</v>
      </c>
      <c r="K16" s="481">
        <f>A8</f>
        <v>2023</v>
      </c>
      <c r="L16" s="311">
        <f t="shared" si="4"/>
        <v>338</v>
      </c>
      <c r="M16" s="311">
        <f t="shared" si="5"/>
        <v>311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3473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3444</v>
      </c>
      <c r="C21" s="373"/>
      <c r="D21" s="197"/>
      <c r="F21" s="514">
        <f>A5</f>
        <v>2020</v>
      </c>
      <c r="G21" s="310">
        <f>IF(ISBLANK(E5),"",E5)</f>
        <v>1566</v>
      </c>
      <c r="H21" s="310">
        <f>IF(ISBLANK(D5),"",D5)</f>
        <v>2146</v>
      </c>
      <c r="K21" s="514">
        <f>A6</f>
        <v>2021</v>
      </c>
      <c r="L21" s="310">
        <f>IF(ISBLANK(L6),"",L6)</f>
        <v>411</v>
      </c>
      <c r="M21" s="310">
        <f>IF(ISBLANK(K6),"",K6)</f>
        <v>338</v>
      </c>
    </row>
    <row r="22" spans="1:15" x14ac:dyDescent="0.25">
      <c r="A22" s="481">
        <f t="shared" si="6"/>
        <v>2022</v>
      </c>
      <c r="B22" s="311">
        <f t="shared" si="7"/>
        <v>3362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1560</v>
      </c>
      <c r="H22" s="479">
        <f t="shared" ref="H22:H23" si="10">IF(ISBLANK(D6),"",D6)</f>
        <v>2160</v>
      </c>
      <c r="K22" s="486">
        <f>A7</f>
        <v>2022</v>
      </c>
      <c r="L22" s="479">
        <f>IF(ISBLANK(L7),"",L7)</f>
        <v>362</v>
      </c>
      <c r="M22" s="479">
        <f>IF(ISBLANK(K7),"",K7)</f>
        <v>309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1620</v>
      </c>
      <c r="H23" s="311">
        <f t="shared" si="10"/>
        <v>2175</v>
      </c>
      <c r="K23" s="481">
        <f>A8</f>
        <v>2023</v>
      </c>
      <c r="L23" s="311">
        <f>IF(ISBLANK(L8),"",L8)</f>
        <v>338</v>
      </c>
      <c r="M23" s="311">
        <f>IF(ISBLANK(K8),"",K8)</f>
        <v>311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3473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3444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3362</v>
      </c>
      <c r="C28" s="373"/>
      <c r="D28" s="197"/>
      <c r="F28" s="514">
        <f>A5</f>
        <v>2020</v>
      </c>
      <c r="G28" s="310">
        <f>IF(ISBLANK(H5),"",H5)</f>
        <v>19.600000000000001</v>
      </c>
      <c r="H28" s="310">
        <f>IF(ISBLANK(G5),"",G5)</f>
        <v>28.7</v>
      </c>
      <c r="K28" s="514">
        <f>A5</f>
        <v>2020</v>
      </c>
      <c r="L28" s="310">
        <f>IF(ISBLANK(O5),"",O5)</f>
        <v>54</v>
      </c>
      <c r="M28" s="310">
        <f>IF(ISBLANK(N5),"",N5)</f>
        <v>47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20</v>
      </c>
      <c r="H29" s="479">
        <f t="shared" ref="H29:H30" si="15">IF(ISBLANK(G6),"",G6)</f>
        <v>29.5</v>
      </c>
      <c r="K29" s="486">
        <f t="shared" ref="K29:K30" si="16">A6</f>
        <v>2021</v>
      </c>
      <c r="L29" s="479">
        <f t="shared" ref="L29:L30" si="17">IF(ISBLANK(O6),"",O6)</f>
        <v>53</v>
      </c>
      <c r="M29" s="479">
        <f t="shared" ref="M29:M30" si="18">IF(ISBLANK(N6),"",N6)</f>
        <v>47</v>
      </c>
    </row>
    <row r="30" spans="1:15" x14ac:dyDescent="0.25">
      <c r="F30" s="481">
        <f t="shared" si="13"/>
        <v>2022</v>
      </c>
      <c r="G30" s="311">
        <f t="shared" si="14"/>
        <v>20.399999999999999</v>
      </c>
      <c r="H30" s="311">
        <f t="shared" si="15"/>
        <v>28.7</v>
      </c>
      <c r="K30" s="481">
        <f t="shared" si="16"/>
        <v>2022</v>
      </c>
      <c r="L30" s="311">
        <f t="shared" si="17"/>
        <v>46</v>
      </c>
      <c r="M30" s="311">
        <f t="shared" si="18"/>
        <v>41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19.600000000000001</v>
      </c>
      <c r="H35" s="310">
        <f>IF(ISBLANK(G5),"",G5)</f>
        <v>28.7</v>
      </c>
      <c r="K35" s="514">
        <f>A5</f>
        <v>2020</v>
      </c>
      <c r="L35" s="310">
        <f>IF(ISBLANK(O5),"",O5)</f>
        <v>54</v>
      </c>
      <c r="M35" s="310">
        <f>IF(ISBLANK(N5),"",N5)</f>
        <v>47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20</v>
      </c>
      <c r="H36" s="479">
        <f t="shared" ref="H36:H37" si="21">IF(ISBLANK(G6),"",G6)</f>
        <v>29.5</v>
      </c>
      <c r="K36" s="486">
        <f t="shared" ref="K36:K37" si="22">A6</f>
        <v>2021</v>
      </c>
      <c r="L36" s="479">
        <f t="shared" ref="L36:L37" si="23">IF(ISBLANK(O6),"",O6)</f>
        <v>53</v>
      </c>
      <c r="M36" s="479">
        <f t="shared" ref="M36:M37" si="24">IF(ISBLANK(N6),"",N6)</f>
        <v>47</v>
      </c>
    </row>
    <row r="37" spans="6:15" x14ac:dyDescent="0.25">
      <c r="F37" s="481">
        <f t="shared" si="19"/>
        <v>2022</v>
      </c>
      <c r="G37" s="311">
        <f t="shared" si="20"/>
        <v>20.399999999999999</v>
      </c>
      <c r="H37" s="311">
        <f t="shared" si="21"/>
        <v>28.7</v>
      </c>
      <c r="K37" s="481">
        <f t="shared" si="22"/>
        <v>2022</v>
      </c>
      <c r="L37" s="311">
        <f t="shared" si="23"/>
        <v>46</v>
      </c>
      <c r="M37" s="311">
        <f t="shared" si="24"/>
        <v>41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17.899999999999999</v>
      </c>
      <c r="C6" s="35">
        <v>18.899999999999999</v>
      </c>
      <c r="D6" s="63">
        <v>17</v>
      </c>
      <c r="E6" s="35">
        <v>60.3</v>
      </c>
      <c r="F6" s="35">
        <v>55.3</v>
      </c>
      <c r="G6" s="35">
        <v>64.5</v>
      </c>
      <c r="H6" s="292">
        <v>21.8</v>
      </c>
      <c r="I6" s="35">
        <v>25.7</v>
      </c>
      <c r="J6" s="63">
        <v>18.5</v>
      </c>
      <c r="M6" s="127" t="s">
        <v>16</v>
      </c>
      <c r="N6" s="935">
        <f>IF(ISBLANK(B8),"",B8)</f>
        <v>18.2</v>
      </c>
      <c r="O6" s="935">
        <f>IF(ISBLANK(E8),"",E8)</f>
        <v>55.5</v>
      </c>
      <c r="P6" s="128">
        <f>IF(ISBLANK(H8),"",H8)</f>
        <v>26.3</v>
      </c>
    </row>
    <row r="7" spans="1:19" x14ac:dyDescent="0.25">
      <c r="A7" s="286">
        <v>2022</v>
      </c>
      <c r="B7" s="167">
        <v>19.399999999999999</v>
      </c>
      <c r="C7" s="94">
        <v>23.3</v>
      </c>
      <c r="D7" s="169">
        <v>16</v>
      </c>
      <c r="E7" s="94">
        <v>56.2</v>
      </c>
      <c r="F7" s="94">
        <v>50.2</v>
      </c>
      <c r="G7" s="94">
        <v>61.3</v>
      </c>
      <c r="H7" s="167">
        <v>24.4</v>
      </c>
      <c r="I7" s="94">
        <v>26.5</v>
      </c>
      <c r="J7" s="169">
        <v>22.7</v>
      </c>
    </row>
    <row r="8" spans="1:19" x14ac:dyDescent="0.25">
      <c r="A8" s="218">
        <v>2023</v>
      </c>
      <c r="B8" s="167">
        <v>18.2</v>
      </c>
      <c r="C8" s="94">
        <v>20.3</v>
      </c>
      <c r="D8" s="169">
        <v>16.3</v>
      </c>
      <c r="E8" s="94">
        <v>55.5</v>
      </c>
      <c r="F8" s="94">
        <v>49.2</v>
      </c>
      <c r="G8" s="94">
        <v>61.2</v>
      </c>
      <c r="H8" s="167">
        <v>26.3</v>
      </c>
      <c r="I8" s="94">
        <v>30.5</v>
      </c>
      <c r="J8" s="169">
        <v>22.5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16.3</v>
      </c>
      <c r="O12" s="936">
        <f>IF(ISBLANK(G8),"",G8)</f>
        <v>61.2</v>
      </c>
      <c r="P12" s="938">
        <f>IF(ISBLANK(J8),"",J8)</f>
        <v>22.5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20.3</v>
      </c>
      <c r="O13" s="937">
        <f>IF(ISBLANK(F8),"",F8)</f>
        <v>49.2</v>
      </c>
      <c r="P13" s="939">
        <f>IF(ISBLANK(I8),"",I8)</f>
        <v>30.5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18.2</v>
      </c>
      <c r="O20" s="935">
        <f>IF(ISBLANK(E8),"",E8)</f>
        <v>55.5</v>
      </c>
      <c r="P20" s="940">
        <f>IF(ISBLANK(H8),"",H8)</f>
        <v>26.3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16.3</v>
      </c>
      <c r="O24" s="936">
        <f>IF(ISBLANK(G8),"",G8)</f>
        <v>61.2</v>
      </c>
      <c r="P24" s="938">
        <f>IF(ISBLANK(J8),"",J8)</f>
        <v>22.5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20.3</v>
      </c>
      <c r="O25" s="937">
        <f>IF(ISBLANK(F8),"",F8)</f>
        <v>49.2</v>
      </c>
      <c r="P25" s="939">
        <f>IF(ISBLANK(I8),"",I8)</f>
        <v>30.5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789133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50843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811043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52255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1425771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91861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161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9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5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862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81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163785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16.2</v>
      </c>
      <c r="E20" s="600">
        <v>17.600000000000001</v>
      </c>
      <c r="F20" s="600">
        <v>15.1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24</v>
      </c>
      <c r="E21" s="751">
        <v>31.9</v>
      </c>
      <c r="F21" s="751">
        <v>29.5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8.3000000000000007</v>
      </c>
      <c r="E22" s="752">
        <v>2.2999999999999998</v>
      </c>
      <c r="F22" s="752">
        <v>2.2000000000000002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15.1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29.5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2.2000000000000002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53.199999999999996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15.1</v>
      </c>
      <c r="C30" s="204" t="s">
        <v>493</v>
      </c>
    </row>
    <row r="31" spans="1:11" x14ac:dyDescent="0.25">
      <c r="A31" s="698" t="s">
        <v>1430</v>
      </c>
      <c r="B31" s="734">
        <f>F21</f>
        <v>29.5</v>
      </c>
    </row>
    <row r="32" spans="1:11" x14ac:dyDescent="0.25">
      <c r="A32" s="698" t="s">
        <v>1431</v>
      </c>
      <c r="B32" s="734">
        <f>F22</f>
        <v>2.2000000000000002</v>
      </c>
    </row>
    <row r="33" spans="1:2" x14ac:dyDescent="0.25">
      <c r="A33" s="699" t="s">
        <v>1432</v>
      </c>
      <c r="B33" s="732">
        <f>100-(B30+B31+B32)</f>
        <v>53.199999999999996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161</v>
      </c>
      <c r="C4" s="71">
        <v>4</v>
      </c>
      <c r="D4" s="71">
        <v>13</v>
      </c>
      <c r="G4" s="217">
        <f>A4</f>
        <v>2021</v>
      </c>
      <c r="H4" s="289">
        <f>IF(ISBLANK(C4),"",C4)</f>
        <v>4</v>
      </c>
      <c r="I4" s="289">
        <f>IF(ISBLANK(D4),"",D4)</f>
        <v>13</v>
      </c>
    </row>
    <row r="5" spans="1:9" x14ac:dyDescent="0.25">
      <c r="A5" s="286">
        <v>2022</v>
      </c>
      <c r="B5" s="214">
        <v>162</v>
      </c>
      <c r="C5" s="214">
        <v>4</v>
      </c>
      <c r="D5" s="214">
        <v>6</v>
      </c>
      <c r="G5" s="286">
        <f t="shared" ref="G5:G6" si="0">A5</f>
        <v>2022</v>
      </c>
      <c r="H5" s="290">
        <f t="shared" ref="H5:H6" si="1">IF(ISBLANK(C5),"",C5)</f>
        <v>4</v>
      </c>
      <c r="I5" s="290">
        <f t="shared" ref="I5:I6" si="2">IF(ISBLANK(D5),"",D5)</f>
        <v>6</v>
      </c>
    </row>
    <row r="6" spans="1:9" x14ac:dyDescent="0.25">
      <c r="A6" s="218">
        <v>2023</v>
      </c>
      <c r="B6" s="168">
        <v>161</v>
      </c>
      <c r="C6" s="168">
        <v>9</v>
      </c>
      <c r="D6" s="168">
        <v>5</v>
      </c>
      <c r="G6" s="219">
        <f t="shared" si="0"/>
        <v>2023</v>
      </c>
      <c r="H6" s="291">
        <f t="shared" si="1"/>
        <v>9</v>
      </c>
      <c r="I6" s="291">
        <f t="shared" si="2"/>
        <v>5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4</v>
      </c>
      <c r="I12" s="289">
        <f>IF(ISBLANK(D4),"",D4)</f>
        <v>13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4</v>
      </c>
      <c r="I13" s="290">
        <f t="shared" si="4"/>
        <v>6</v>
      </c>
    </row>
    <row r="14" spans="1:9" x14ac:dyDescent="0.25">
      <c r="G14" s="219">
        <f t="shared" si="3"/>
        <v>2023</v>
      </c>
      <c r="H14" s="291">
        <f t="shared" ref="H14:I14" si="5">IF(ISBLANK(C6),"",C6)</f>
        <v>9</v>
      </c>
      <c r="I14" s="291">
        <f t="shared" si="5"/>
        <v>5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761</v>
      </c>
      <c r="C23" s="71">
        <v>42</v>
      </c>
      <c r="D23" s="71">
        <v>77</v>
      </c>
      <c r="G23" s="217">
        <f>A23</f>
        <v>2021</v>
      </c>
      <c r="H23" s="289">
        <f>IF(ISBLANK(C23),"",C23)</f>
        <v>42</v>
      </c>
      <c r="I23" s="289">
        <f>IF(ISBLANK(D23),"",D23)</f>
        <v>77</v>
      </c>
    </row>
    <row r="24" spans="1:13" x14ac:dyDescent="0.25">
      <c r="A24" s="286">
        <v>2022</v>
      </c>
      <c r="B24" s="214">
        <v>819</v>
      </c>
      <c r="C24" s="214">
        <v>45</v>
      </c>
      <c r="D24" s="214">
        <v>100</v>
      </c>
      <c r="G24" s="286">
        <f t="shared" ref="G24:G25" si="6">A24</f>
        <v>2022</v>
      </c>
      <c r="H24" s="290">
        <f t="shared" ref="H24:H25" si="7">IF(ISBLANK(C24),"",C24)</f>
        <v>45</v>
      </c>
      <c r="I24" s="290">
        <f t="shared" ref="I24:I25" si="8">IF(ISBLANK(D24),"",D24)</f>
        <v>100</v>
      </c>
    </row>
    <row r="25" spans="1:13" x14ac:dyDescent="0.25">
      <c r="A25" s="218">
        <v>2023</v>
      </c>
      <c r="B25" s="168">
        <v>862</v>
      </c>
      <c r="C25" s="168">
        <v>39</v>
      </c>
      <c r="D25" s="168">
        <v>81</v>
      </c>
      <c r="G25" s="219">
        <f t="shared" si="6"/>
        <v>2023</v>
      </c>
      <c r="H25" s="291">
        <f t="shared" si="7"/>
        <v>39</v>
      </c>
      <c r="I25" s="291">
        <f t="shared" si="8"/>
        <v>81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42</v>
      </c>
      <c r="I31" s="289">
        <f>IF(ISBLANK(D23),"",D23)</f>
        <v>77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45</v>
      </c>
      <c r="I32" s="290">
        <f t="shared" si="10"/>
        <v>100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81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184293</v>
      </c>
      <c r="C4" s="1077">
        <v>11928</v>
      </c>
      <c r="D4" s="110">
        <v>273899</v>
      </c>
      <c r="E4" s="70">
        <v>17727</v>
      </c>
      <c r="F4" s="1076">
        <v>94771</v>
      </c>
      <c r="G4" s="70">
        <v>6134</v>
      </c>
      <c r="H4" s="1078">
        <v>1139603</v>
      </c>
      <c r="I4" s="1077">
        <v>73756</v>
      </c>
    </row>
    <row r="5" spans="1:9" x14ac:dyDescent="0.25">
      <c r="A5" s="587">
        <v>2021</v>
      </c>
      <c r="B5" s="1079">
        <v>203592</v>
      </c>
      <c r="C5" s="1080">
        <v>13444</v>
      </c>
      <c r="D5" s="160">
        <v>369510</v>
      </c>
      <c r="E5" s="212">
        <v>24400</v>
      </c>
      <c r="F5" s="1079">
        <v>26707</v>
      </c>
      <c r="G5" s="212">
        <v>1764</v>
      </c>
      <c r="H5" s="1081">
        <v>1157599</v>
      </c>
      <c r="I5" s="1080">
        <v>76439</v>
      </c>
    </row>
    <row r="6" spans="1:9" x14ac:dyDescent="0.25">
      <c r="A6" s="588">
        <v>2022</v>
      </c>
      <c r="B6" s="1082">
        <v>215028</v>
      </c>
      <c r="C6" s="1083">
        <v>13854</v>
      </c>
      <c r="D6" s="169">
        <v>419976</v>
      </c>
      <c r="E6" s="167">
        <v>27059</v>
      </c>
      <c r="F6" s="1082">
        <v>32039</v>
      </c>
      <c r="G6" s="167">
        <v>2064</v>
      </c>
      <c r="H6" s="1084">
        <v>1425771</v>
      </c>
      <c r="I6" s="1083">
        <v>91861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67339</v>
      </c>
      <c r="C4" s="1076">
        <v>622570</v>
      </c>
      <c r="D4" s="1077">
        <v>40293</v>
      </c>
      <c r="E4" s="1076">
        <v>648644</v>
      </c>
      <c r="F4" s="1077">
        <v>41981</v>
      </c>
    </row>
    <row r="5" spans="1:6" x14ac:dyDescent="0.25">
      <c r="A5" s="480">
        <v>2021</v>
      </c>
      <c r="B5" s="1081">
        <v>71406</v>
      </c>
      <c r="C5" s="1079">
        <v>685531</v>
      </c>
      <c r="D5" s="1080">
        <v>45267</v>
      </c>
      <c r="E5" s="1079">
        <v>624530</v>
      </c>
      <c r="F5" s="1080">
        <v>41239</v>
      </c>
    </row>
    <row r="6" spans="1:6" ht="15.75" thickBot="1" x14ac:dyDescent="0.3">
      <c r="A6" s="960">
        <v>2022</v>
      </c>
      <c r="B6" s="1085">
        <v>163785</v>
      </c>
      <c r="C6" s="1086">
        <v>789133</v>
      </c>
      <c r="D6" s="1087">
        <v>50843</v>
      </c>
      <c r="E6" s="1086">
        <v>811043</v>
      </c>
      <c r="F6" s="1087">
        <v>52255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07" t="str">
        <f>'DEM1'!B2</f>
        <v>Veliko Gradište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02" t="s">
        <v>2811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344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15521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22.4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-14.8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73.56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48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232.1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2.66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13223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15433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372</v>
      </c>
      <c r="C63" s="548">
        <f>IF(ISBLANK('DEM2'!C7),"-",'DEM2'!C7)</f>
        <v>417</v>
      </c>
      <c r="D63" s="548"/>
      <c r="E63" s="548">
        <f>IF(ISBLANK('DEM2'!D8),"-",'DEM2'!D8)</f>
        <v>386</v>
      </c>
      <c r="F63" s="548">
        <f>IF(ISBLANK('DEM2'!C8),"-",'DEM2'!C8)</f>
        <v>427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534</v>
      </c>
      <c r="C64" s="317">
        <f>IF(ISBLANK('DEM2'!F7),"-",'DEM2'!F7)</f>
        <v>538</v>
      </c>
      <c r="D64" s="789"/>
      <c r="E64" s="317">
        <f>IF(ISBLANK('DEM2'!G8),"-",'DEM2'!G8)</f>
        <v>497</v>
      </c>
      <c r="F64" s="317">
        <f>IF(ISBLANK('DEM2'!F8),"-",'DEM2'!F8)</f>
        <v>507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271</v>
      </c>
      <c r="C65" s="345">
        <f>IF(ISBLANK('DEM2'!I7),"-",'DEM2'!I7)</f>
        <v>341</v>
      </c>
      <c r="D65" s="393"/>
      <c r="E65" s="345">
        <f>IF(ISBLANK('DEM2'!J8),"-",'DEM2'!J8)</f>
        <v>235</v>
      </c>
      <c r="F65" s="345">
        <f>IF(ISBLANK('DEM2'!I8),"-",'DEM2'!I8)</f>
        <v>302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1103</v>
      </c>
      <c r="C66" s="348">
        <f>IF(ISBLANK('DEM2'!L7),"-",'DEM2'!L7)</f>
        <v>1199</v>
      </c>
      <c r="D66" s="394"/>
      <c r="E66" s="348">
        <f>IF(ISBLANK('DEM2'!M8),"-",'DEM2'!M8)</f>
        <v>1058</v>
      </c>
      <c r="F66" s="348">
        <f>IF(ISBLANK('DEM2'!L8),"-",'DEM2'!L8)</f>
        <v>1157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1199</v>
      </c>
      <c r="C67" s="345">
        <f>IF(ISBLANK('DEM2'!O7),"-",'DEM2'!O7)</f>
        <v>1327</v>
      </c>
      <c r="D67" s="393"/>
      <c r="E67" s="345">
        <f>IF(ISBLANK('DEM2'!P8),"-",'DEM2'!P8)</f>
        <v>1001</v>
      </c>
      <c r="F67" s="345">
        <f>IF(ISBLANK('DEM2'!O8),"-",'DEM2'!O8)</f>
        <v>1178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4588</v>
      </c>
      <c r="C68" s="317">
        <f>IF(ISBLANK('DEM2'!R7),"-",'DEM2'!R7)</f>
        <v>4791</v>
      </c>
      <c r="D68" s="395"/>
      <c r="E68" s="317">
        <f>IF(ISBLANK('DEM2'!S8),"-",'DEM2'!S8)</f>
        <v>4311</v>
      </c>
      <c r="F68" s="317">
        <f>IF(ISBLANK('DEM2'!R8),"-",'DEM2'!R8)</f>
        <v>4648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7819</v>
      </c>
      <c r="C69" s="463">
        <f>IF(ISBLANK('DEM2'!U7),"-",'DEM2'!U7)</f>
        <v>7325</v>
      </c>
      <c r="D69" s="799"/>
      <c r="E69" s="463">
        <f>IF(ISBLANK('DEM2'!V8),"-",'DEM2'!V8)</f>
        <v>7938</v>
      </c>
      <c r="F69" s="463">
        <f>IF(ISBLANK('DEM2'!U8),"-",'DEM2'!U8)</f>
        <v>7583</v>
      </c>
      <c r="Y69" s="11"/>
      <c r="Z69" s="15"/>
    </row>
    <row r="70" spans="1:26" ht="24.95" customHeight="1" x14ac:dyDescent="0.25">
      <c r="A70" s="1143" t="s">
        <v>1554</v>
      </c>
      <c r="B70" s="1143"/>
      <c r="C70" s="1143"/>
      <c r="D70" s="1143"/>
      <c r="E70" s="1143"/>
      <c r="F70" s="1143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45" t="s">
        <v>2629</v>
      </c>
      <c r="G118" s="1145"/>
      <c r="H118" s="1145"/>
      <c r="I118" s="1145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3362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3795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24.5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64553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649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44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1453</v>
      </c>
      <c r="B234" s="1120"/>
      <c r="C234" s="805">
        <f>IF(ISBLANK(SIROMASTVO1!B6),"-",SIROMASTVO1!B6)</f>
        <v>22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1197</v>
      </c>
      <c r="B235" s="1121"/>
      <c r="C235" s="543">
        <f>IF(ISBLANK(SIROMASTVO1!B7),"-",SIROMASTVO1!B7)</f>
        <v>27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1198</v>
      </c>
      <c r="B236" s="1137"/>
      <c r="C236" s="543">
        <f>IF(ISBLANK(SIROMASTVO1!B4),"-",SIROMASTVO1!B4)</f>
        <v>34.200000000000003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1454</v>
      </c>
      <c r="B237" s="1122"/>
      <c r="C237" s="806">
        <f>IF(ISBLANK(SIROMASTVO1!B5),"-",SIROMASTVO1!B5)</f>
        <v>7.2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2695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11" t="s">
        <v>961</v>
      </c>
      <c r="B243" s="1111"/>
      <c r="C243" s="1111"/>
      <c r="D243" s="1111"/>
      <c r="E243" s="1103">
        <f>IF(ISBLANK('EKO4'!B8),"-",'EKO4'!B8)</f>
        <v>1425771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39">
        <f>IF(ISBLANK('EKO4'!B9),"-",'EKO4'!B9)</f>
        <v>91861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0" t="s">
        <v>1455</v>
      </c>
      <c r="B245" s="1130"/>
      <c r="C245" s="1130"/>
      <c r="D245" s="1130"/>
      <c r="E245" s="1140">
        <f>IF(ISBLANK('EKO6'!D6),"-",'EKO6'!D6)</f>
        <v>419976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975</v>
      </c>
      <c r="B246" s="1131"/>
      <c r="C246" s="1131"/>
      <c r="D246" s="1131"/>
      <c r="E246" s="1141">
        <f>IF(ISBLANK(OBRAZ9!B5),"-",OBRAZ9!B5)</f>
        <v>247393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1456</v>
      </c>
      <c r="B247" s="1132"/>
      <c r="C247" s="1132"/>
      <c r="D247" s="1132"/>
      <c r="E247" s="1142">
        <f>IF(ISBLANK('EKO6'!E6),"-",'EKO6'!E6)</f>
        <v>27059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1457</v>
      </c>
      <c r="B248" s="1133"/>
      <c r="C248" s="1133"/>
      <c r="D248" s="1133"/>
      <c r="E248" s="1136">
        <f>IF(ISBLANK('EKO6'!B6),"-",'EKO6'!B6)</f>
        <v>215028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1458</v>
      </c>
      <c r="B249" s="1132"/>
      <c r="C249" s="1132"/>
      <c r="D249" s="1132"/>
      <c r="E249" s="1142">
        <f>IF(ISBLANK('EKO6'!C6),"-",'EKO6'!C6)</f>
        <v>13854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1459</v>
      </c>
      <c r="B250" s="1134"/>
      <c r="C250" s="1134"/>
      <c r="D250" s="1134"/>
      <c r="E250" s="1136">
        <f>IF(ISBLANK('EKO6'!F6),"-",'EKO6'!F6)</f>
        <v>32039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1460</v>
      </c>
      <c r="B251" s="1135"/>
      <c r="C251" s="1135"/>
      <c r="D251" s="1135"/>
      <c r="E251" s="1104">
        <f>IF(ISBLANK('EKO6'!G6),"-",'EKO6'!G6)</f>
        <v>2064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2696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958</v>
      </c>
      <c r="B256" s="1111"/>
      <c r="C256" s="1111"/>
      <c r="D256" s="1111"/>
      <c r="E256" s="1103">
        <f>IF(ISBLANK('EKO4'!B4),"-",'EKO4'!B4)</f>
        <v>789133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39">
        <f>IF(ISBLANK('EKO4'!B5),"-",'EKO4'!B5)</f>
        <v>50843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959</v>
      </c>
      <c r="B258" s="1110"/>
      <c r="C258" s="1110"/>
      <c r="D258" s="1110"/>
      <c r="E258" s="1140">
        <f>IF(ISBLANK('EKO4'!B6),"-",'EKO4'!B6)</f>
        <v>811043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960</v>
      </c>
      <c r="B259" s="1105"/>
      <c r="C259" s="1105"/>
      <c r="D259" s="1105"/>
      <c r="E259" s="1104">
        <f>IF(ISBLANK('EKO4'!B7),"-",'EKO4'!B7)</f>
        <v>52255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44" t="s">
        <v>1565</v>
      </c>
      <c r="B262" s="1144"/>
      <c r="C262" s="1144"/>
      <c r="D262" s="1144"/>
      <c r="E262" s="1144"/>
      <c r="F262" s="1144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03">
        <f>IF(ISBLANK('EKO4'!B10),"-",'EKO4'!B10)</f>
        <v>161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862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962</v>
      </c>
      <c r="B265" s="1105"/>
      <c r="C265" s="1104">
        <f>IF(ISBLANK('EKO4'!B16),"-",'EKO4'!B16)</f>
        <v>163785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2654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3457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3666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12240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859</v>
      </c>
      <c r="B298" s="1159"/>
      <c r="C298" s="1159"/>
      <c r="D298" s="1159"/>
      <c r="E298" s="1159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8" t="s">
        <v>489</v>
      </c>
      <c r="E299" s="1128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2584</v>
      </c>
      <c r="C300" s="808">
        <f>IF(ISBLANK(POLJ3!C4),"-",POLJ3!C4)</f>
        <v>561</v>
      </c>
      <c r="D300" s="1160">
        <f>IF(ISBLANK(POLJ3!D4),"-",POLJ3!D4)</f>
        <v>2023</v>
      </c>
      <c r="E300" s="1160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3673</v>
      </c>
      <c r="C301" s="789">
        <f>IF(ISBLANK(POLJ3!C5),"-",POLJ3!C5)</f>
        <v>2219</v>
      </c>
      <c r="D301" s="1161">
        <f>IF(ISBLANK(POLJ3!D5),"-",POLJ3!D5)</f>
        <v>1454</v>
      </c>
      <c r="E301" s="1161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16</v>
      </c>
      <c r="C302" s="790">
        <f>IF(ISBLANK(POLJ3!C6),"-",POLJ3!C6)</f>
        <v>8</v>
      </c>
      <c r="D302" s="1162">
        <f>IF(ISBLANK(POLJ3!D6),"-",POLJ3!D6)</f>
        <v>8</v>
      </c>
      <c r="E302" s="1162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65</v>
      </c>
      <c r="C303" s="791">
        <f>IF(ISBLANK(POLJ3!C7),"-",POLJ3!C7)</f>
        <v>22</v>
      </c>
      <c r="D303" s="1163">
        <f>IF(ISBLANK(POLJ3!D7),"-",POLJ3!D7)</f>
        <v>43</v>
      </c>
      <c r="E303" s="1163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2654</v>
      </c>
      <c r="C304" s="807">
        <f>IF(ISBLANK(POLJ3!C8),"-",POLJ3!C8)</f>
        <v>451</v>
      </c>
      <c r="D304" s="1164">
        <f>IF(ISBLANK(POLJ3!D8),"-",POLJ3!D8)</f>
        <v>2203</v>
      </c>
      <c r="E304" s="1164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65">
        <f>IF(ISBLANK(POLJ2!B3),"-",POLJ2!B3)</f>
        <v>61.7</v>
      </c>
      <c r="C310" s="1165"/>
      <c r="D310" s="3"/>
      <c r="E310" s="5"/>
      <c r="F310" s="5"/>
      <c r="G310" s="815" t="s">
        <v>854</v>
      </c>
      <c r="H310" s="816">
        <f>IF(ISBLANK(POLJ2!H3),"-",POLJ2!H3)</f>
        <v>3156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54">
        <f>IF(ISBLANK(POLJ2!B4),"-",POLJ2!B4)</f>
        <v>15666.5</v>
      </c>
      <c r="C311" s="1154"/>
      <c r="D311" s="3"/>
      <c r="E311" s="5"/>
      <c r="F311" s="5"/>
      <c r="G311" s="810" t="s">
        <v>855</v>
      </c>
      <c r="H311" s="248">
        <f>IF(ISBLANK(POLJ2!H4),"-",POLJ2!H4)</f>
        <v>29849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54">
        <f>IF(ISBLANK(POLJ2!B5),"-",POLJ2!B5)</f>
        <v>389.84</v>
      </c>
      <c r="C312" s="1154"/>
      <c r="D312" s="3"/>
      <c r="E312" s="5"/>
      <c r="F312" s="5"/>
      <c r="G312" s="810" t="s">
        <v>856</v>
      </c>
      <c r="H312" s="248">
        <f>IF(ISBLANK(POLJ2!H5),"-",POLJ2!H5)</f>
        <v>10401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54">
        <f>IF(ISBLANK(POLJ2!B6),"-",POLJ2!B6)</f>
        <v>112.63</v>
      </c>
      <c r="C313" s="1154"/>
      <c r="D313" s="3"/>
      <c r="E313" s="5"/>
      <c r="F313" s="5"/>
      <c r="G313" s="812" t="s">
        <v>857</v>
      </c>
      <c r="H313" s="249">
        <f>IF(ISBLANK(POLJ2!H6),"-",POLJ2!H6)</f>
        <v>145842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54">
        <f>IF(ISBLANK(POLJ2!B7),"-",POLJ2!B7)</f>
        <v>1.41</v>
      </c>
      <c r="C314" s="1154"/>
      <c r="D314" s="3"/>
      <c r="E314" s="5"/>
      <c r="F314" s="5"/>
      <c r="G314" s="814" t="s">
        <v>847</v>
      </c>
      <c r="H314" s="817">
        <f>IF(ISBLANK(POLJ2!H7),"-",POLJ2!H7)</f>
        <v>189248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55">
        <f>IF(ISBLANK(POLJ2!B8),"-",POLJ2!B8)</f>
        <v>1459.39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6">
        <f>IF(ISBLANK(POLJ2!B9),"-",POLJ2!B9)</f>
        <v>17691.47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67" t="s">
        <v>891</v>
      </c>
      <c r="B361" s="1167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66" t="s">
        <v>1975</v>
      </c>
      <c r="H361" s="1166"/>
      <c r="I361" s="1166"/>
      <c r="J361" s="1166"/>
      <c r="K361" s="1166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10" t="s">
        <v>1331</v>
      </c>
      <c r="B363" s="1110"/>
      <c r="C363" s="348">
        <f>IF(ISBLANK(OBRAZ1!B6),"-",OBRAZ1!B6)</f>
        <v>68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390</v>
      </c>
      <c r="I364" s="808">
        <f>IF(ISBLANK(OBRAZ2!I6),"-",OBRAZ2!I6)</f>
        <v>256</v>
      </c>
      <c r="J364" s="808">
        <f>IF(ISBLANK(OBRAZ2!J6),"-",OBRAZ2!J6)</f>
        <v>134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1332</v>
      </c>
      <c r="B365" s="1110"/>
      <c r="C365" s="348">
        <f>IF(ISBLANK(OBRAZ1!B8),"-",OBRAZ1!B8)</f>
        <v>232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78.900000000000006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7" t="s">
        <v>1333</v>
      </c>
      <c r="B367" s="1127"/>
      <c r="C367" s="353">
        <f>IF(ISBLANK(OBRAZ1!B10),"-",OBRAZ1!B10)</f>
        <v>125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21.227621483375959</v>
      </c>
      <c r="I375" s="850">
        <f>IF(ISBLANK(OBRAZ2!C12),"-",OBRAZ2!C21)</f>
        <v>20.256410256410255</v>
      </c>
      <c r="J375" s="850">
        <f>IF(ISBLANK(OBRAZ2!D12),"-",OBRAZ2!D21)</f>
        <v>18.823529411764707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50.127877237851656</v>
      </c>
      <c r="I377" s="851">
        <f>IF(ISBLANK(OBRAZ2!C14),"-",OBRAZ2!C23)</f>
        <v>52.564102564102569</v>
      </c>
      <c r="J377" s="851">
        <f>IF(ISBLANK(OBRAZ2!D14),"-",OBRAZ2!D23)</f>
        <v>51.764705882352949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13.810741687979538</v>
      </c>
      <c r="I379" s="851">
        <f>IF(ISBLANK(OBRAZ2!C16),"-",OBRAZ2!C25)</f>
        <v>16.153846153846153</v>
      </c>
      <c r="J379" s="851">
        <f>IF(ISBLANK(OBRAZ2!D16),"-",OBRAZ2!D25)</f>
        <v>10.823529411764705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14.833759590792839</v>
      </c>
      <c r="I380" s="852">
        <f>IF(ISBLANK(OBRAZ2!C17),"-",OBRAZ2!C26)</f>
        <v>11.025641025641026</v>
      </c>
      <c r="J380" s="852">
        <f>IF(ISBLANK(OBRAZ2!D17),"-",OBRAZ2!D26)</f>
        <v>18.588235294117649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12" t="s">
        <v>1334</v>
      </c>
      <c r="B408" s="1112"/>
      <c r="C408" s="548">
        <f>IF(ISBLANK(OBRAZ5!B4),"-",OBRAZ5!B4)</f>
        <v>3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08" t="s">
        <v>1335</v>
      </c>
      <c r="B409" s="1108"/>
      <c r="C409" s="345">
        <f>IF(ISBLANK(OBRAZ5!B5),"-",OBRAZ5!B5)</f>
        <v>21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0" t="s">
        <v>1336</v>
      </c>
      <c r="B410" s="1110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275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439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5" t="s">
        <v>1337</v>
      </c>
      <c r="B413" s="1115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199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28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14" t="s">
        <v>1000</v>
      </c>
      <c r="B416" s="1114"/>
      <c r="C416" s="406">
        <f>IF(ISBLANK(OBRAZ5!B12),"-",OBRAZ5!B12)</f>
        <v>88.9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5" t="s">
        <v>1338</v>
      </c>
      <c r="B417" s="1115"/>
      <c r="C417" s="317">
        <f>IF(ISBLANK(OBRAZ5!B13),"-",OBRAZ5!B13)</f>
        <v>122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3" t="s">
        <v>506</v>
      </c>
      <c r="B418" s="1113"/>
      <c r="C418" s="407">
        <f>IF(ISBLANK(OBRAZ5!B14),"-",OBRAZ5!B14)</f>
        <v>89.1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1.7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507</v>
      </c>
      <c r="B420" s="1115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5" t="s">
        <v>508</v>
      </c>
      <c r="B421" s="1105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1339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1340</v>
      </c>
      <c r="B445" s="1158"/>
      <c r="C445" s="317">
        <f>IF(COUNT(OBRAZ8!B7,OBRAZ8!E7,OBRAZ8!H7)=0,"-",OBRAZ8!K7)</f>
        <v>359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24" t="s">
        <v>512</v>
      </c>
      <c r="B446" s="1124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1341</v>
      </c>
      <c r="B447" s="1123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1464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25" t="s">
        <v>1465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513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1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490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1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3396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1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17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2000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517</v>
      </c>
      <c r="B490" s="1111"/>
      <c r="C490" s="1111"/>
      <c r="D490" s="824"/>
      <c r="E490" s="548">
        <f>IF(ISBLANK(ZDRAV1!B4),"-",ZDRAV1!B4)</f>
        <v>22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2151</v>
      </c>
      <c r="B491" s="1115"/>
      <c r="C491" s="1115"/>
      <c r="D491" s="785"/>
      <c r="E491" s="407">
        <f>IF(ISBLANK(ZDRAV1!B5),"-",ZDRAV1!B5)</f>
        <v>1.4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5" t="s">
        <v>2647</v>
      </c>
      <c r="B492" s="1115"/>
      <c r="C492" s="1115"/>
      <c r="D492" s="785"/>
      <c r="E492" s="407">
        <f>IF(ISBLANK(ZDRAV1!B6),"-",ZDRAV1!B6)</f>
        <v>1.2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2646</v>
      </c>
      <c r="B493" s="1115"/>
      <c r="C493" s="1115"/>
      <c r="D493" s="785"/>
      <c r="E493" s="407">
        <f>IF(ISBLANK(ZDRAV1!B7),"-",ZDRAV1!B7)</f>
        <v>0.9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2648</v>
      </c>
      <c r="B494" s="1115"/>
      <c r="C494" s="1115"/>
      <c r="D494" s="785"/>
      <c r="E494" s="407">
        <f>IF(ISBLANK(ZDRAV1!B8),"-",ZDRAV1!B8)</f>
        <v>0.14000000000000001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1.9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10" t="s">
        <v>518</v>
      </c>
      <c r="B496" s="1110"/>
      <c r="C496" s="1110"/>
      <c r="D496" s="782"/>
      <c r="E496" s="406">
        <f>IF(ISBLANK(ZDRAV1!B10),"-",ZDRAV1!B10)</f>
        <v>37.5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1.1599999999999999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10" t="s">
        <v>1634</v>
      </c>
      <c r="B498" s="1110"/>
      <c r="C498" s="1110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5" t="s">
        <v>2152</v>
      </c>
      <c r="B500" s="1115"/>
      <c r="C500" s="1115"/>
      <c r="D500" s="389"/>
      <c r="E500" s="407">
        <f>IF(ISBLANK(ZDRAV1!B18),"-",ZDRAV1!B18)</f>
        <v>100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5" t="s">
        <v>2153</v>
      </c>
      <c r="B501" s="1105"/>
      <c r="C501" s="1105"/>
      <c r="D501" s="825"/>
      <c r="E501" s="801">
        <f>IF(ISBLANK(ZDRAV1!B19),"-",ZDRAV1!B19)</f>
        <v>92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1342</v>
      </c>
      <c r="B527" s="1111"/>
      <c r="C527" s="1111"/>
      <c r="D527" s="798"/>
      <c r="E527" s="548">
        <f>IF(ISBLANK('SOC1'!B4),"-",'SOC1'!B4)</f>
        <v>2136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13.8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1553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952</v>
      </c>
      <c r="B530" s="1115"/>
      <c r="C530" s="1115"/>
      <c r="D530" s="785"/>
      <c r="E530" s="317">
        <f>IF(ISBLANK('SOC1'!B9),"-",'SOC1'!B9)</f>
        <v>356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953</v>
      </c>
      <c r="B531" s="1105"/>
      <c r="C531" s="1105"/>
      <c r="D531" s="826"/>
      <c r="E531" s="463">
        <f>IF(ISBLANK('SOC1'!B10),"-",'SOC1'!B10)</f>
        <v>2568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6" t="s">
        <v>1491</v>
      </c>
      <c r="B545" s="1116"/>
      <c r="C545" s="1116"/>
      <c r="D545" s="827"/>
      <c r="E545" s="828">
        <f>IF(ISBLANK('SOC9'!E7),"-",'SOC9'!E7)</f>
        <v>1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1492</v>
      </c>
      <c r="B546" s="1113"/>
      <c r="C546" s="1113"/>
      <c r="D546" s="784"/>
      <c r="E546" s="317">
        <f>IF(ISBLANK('SOC3'!B4),"-",'SOC3'!B4)</f>
        <v>14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08" t="s">
        <v>1493</v>
      </c>
      <c r="B547" s="1108"/>
      <c r="C547" s="1108"/>
      <c r="D547" s="780"/>
      <c r="E547" s="409">
        <f>IF(ISBLANK('SOC3'!B5),"-",'SOC3'!B5)</f>
        <v>7.7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4" t="s">
        <v>1494</v>
      </c>
      <c r="B548" s="1114"/>
      <c r="C548" s="1114"/>
      <c r="D548" s="786"/>
      <c r="E548" s="406">
        <f>IF(ISBLANK('SOC3'!B6),"-",'SOC3'!B6)</f>
        <v>0.9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08" t="s">
        <v>1495</v>
      </c>
      <c r="B549" s="1108"/>
      <c r="C549" s="1108"/>
      <c r="D549" s="780"/>
      <c r="E549" s="409">
        <f>IF(ISBLANK('SOC3'!B7),"-",'SOC3'!B7)</f>
        <v>6.8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17" t="s">
        <v>1496</v>
      </c>
      <c r="B550" s="1117"/>
      <c r="C550" s="1117"/>
      <c r="D550" s="792"/>
      <c r="E550" s="414">
        <f>IF(ISBLANK('SOC3'!B8),"-",'SOC3'!B8)</f>
        <v>1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5" t="s">
        <v>1638</v>
      </c>
      <c r="B551" s="1115"/>
      <c r="C551" s="1115"/>
      <c r="D551" s="785"/>
      <c r="E551" s="317">
        <f>IF(ISBLANK('SOC3'!B9),"-",'SOC3'!B9)</f>
        <v>9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5" t="s">
        <v>1639</v>
      </c>
      <c r="B552" s="1105"/>
      <c r="C552" s="1105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9"/>
      <c r="B553" s="1119"/>
      <c r="C553" s="1119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11" t="s">
        <v>1497</v>
      </c>
      <c r="B564" s="1111"/>
      <c r="C564" s="1111"/>
      <c r="D564" s="824"/>
      <c r="E564" s="548">
        <f>IF(ISBLANK('SOC5'!B4),"-",'SOC5'!B4)</f>
        <v>371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2.4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10" t="s">
        <v>1499</v>
      </c>
      <c r="B566" s="1110"/>
      <c r="C566" s="1110"/>
      <c r="D566" s="782"/>
      <c r="E566" s="348">
        <f>IF(ISBLANK('SOC5'!B6),"-",'SOC5'!B6)</f>
        <v>254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11.2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10" t="s">
        <v>1501</v>
      </c>
      <c r="B568" s="1110"/>
      <c r="C568" s="1110"/>
      <c r="D568" s="782"/>
      <c r="E568" s="348">
        <f>IF(ISBLANK('SOC5'!B8),"-",'SOC5'!B8)</f>
        <v>90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4.5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5" t="s">
        <v>1503</v>
      </c>
      <c r="B570" s="1115"/>
      <c r="C570" s="1115"/>
      <c r="D570" s="785"/>
      <c r="E570" s="317">
        <f>IF('SOC6'!E7&gt;0,'SOC6'!E7,"-")</f>
        <v>45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5" t="s">
        <v>1504</v>
      </c>
      <c r="B571" s="1115"/>
      <c r="C571" s="1115"/>
      <c r="D571" s="785"/>
      <c r="E571" s="317">
        <f>IF(ISBLANK('SOC5'!B11),"-",'SOC5'!B11)</f>
        <v>60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5" t="s">
        <v>1505</v>
      </c>
      <c r="B572" s="1105"/>
      <c r="C572" s="1105"/>
      <c r="D572" s="826"/>
      <c r="E572" s="801">
        <f>IF(ISBLANK('SOC5'!B12),"-",'SOC5'!B12)</f>
        <v>0.4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2" t="s">
        <v>1270</v>
      </c>
      <c r="B597" s="1112"/>
      <c r="C597" s="1112"/>
      <c r="D597" s="830"/>
      <c r="E597" s="548">
        <f>IF(ISBLANK('SOC7'!B5),"-",'SOC7'!B5)</f>
        <v>9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08" t="s">
        <v>1271</v>
      </c>
      <c r="B598" s="1108"/>
      <c r="C598" s="1108"/>
      <c r="D598" s="780"/>
      <c r="E598" s="345">
        <f>IF(ISBLANK('SOC7'!B6),"-",'SOC7'!B6)</f>
        <v>81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3" t="s">
        <v>526</v>
      </c>
      <c r="B599" s="1113"/>
      <c r="C599" s="1113"/>
      <c r="D599" s="784"/>
      <c r="E599" s="317">
        <f>IF(ISBLANK('SOC7'!B9),"-",'SOC7'!B9)</f>
        <v>20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8" t="s">
        <v>923</v>
      </c>
      <c r="B600" s="1118"/>
      <c r="C600" s="1118"/>
      <c r="D600" s="831"/>
      <c r="E600" s="463">
        <f>IF(ISBLANK('SOC7'!B10),"-",'SOC7'!B10)</f>
        <v>13.1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11" t="s">
        <v>945</v>
      </c>
      <c r="B626" s="1111"/>
      <c r="C626" s="1111"/>
      <c r="D626" s="824"/>
      <c r="E626" s="800">
        <f>IF(ISBLANK(IZBORI!B4),"-",IZBORI!B4)</f>
        <v>45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5" t="s">
        <v>1550</v>
      </c>
      <c r="B627" s="1105"/>
      <c r="C627" s="1105"/>
      <c r="D627" s="826"/>
      <c r="E627" s="801">
        <f>IF(ISBLANK(IZBORI!B5),"-",IZBORI!B5)</f>
        <v>28.6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1343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1344</v>
      </c>
      <c r="B636" s="1115"/>
      <c r="C636" s="1115"/>
      <c r="D636" s="785"/>
      <c r="E636" s="317">
        <f>IF(ISBLANK(PRAV1!B5),"-",PRAV1!B5)</f>
        <v>79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1345</v>
      </c>
      <c r="B637" s="1105"/>
      <c r="C637" s="1105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1466</v>
      </c>
      <c r="B649" s="1112"/>
      <c r="C649" s="1112"/>
      <c r="D649" s="830"/>
      <c r="E649" s="548">
        <f>IF(ISBLANK(SAOBINFR1!B4),"-",SAOBINFR1!B4)</f>
        <v>170.923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2162</v>
      </c>
      <c r="B650" s="1115"/>
      <c r="C650" s="1115"/>
      <c r="D650" s="785"/>
      <c r="E650" s="317">
        <f>IF(ISBLANK(SAOBINFR1!B11),"-",SAOBINFR1!B11)</f>
        <v>7.9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1467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2163</v>
      </c>
      <c r="B676" s="1146"/>
      <c r="C676" s="1146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2164</v>
      </c>
      <c r="B677" s="1147"/>
      <c r="C677" s="1147"/>
      <c r="D677" s="986"/>
      <c r="E677" s="987">
        <f>IF(ISBLANK(SAOBINFR1!B6),"-",SAOBINFR1!B6)</f>
        <v>5037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2165</v>
      </c>
      <c r="B678" s="1148"/>
      <c r="C678" s="1148"/>
      <c r="D678" s="989"/>
      <c r="E678" s="990">
        <f>IF(ISBLANK(SAOBINFR1!B7),"-",SAOBINFR1!B7)</f>
        <v>61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2166</v>
      </c>
      <c r="B679" s="1149"/>
      <c r="C679" s="1149"/>
      <c r="D679" s="992"/>
      <c r="E679" s="993">
        <f>IF(ISBLANK(SAOBINFR1!B8),"-",SAOBINFR1!B8)</f>
        <v>2543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2167</v>
      </c>
      <c r="B680" s="1150"/>
      <c r="C680" s="1150"/>
      <c r="D680" s="995"/>
      <c r="E680" s="987">
        <f>IF(ISBLANK(SAOBINFR1!B9),"-",SAOBINFR1!B9)</f>
        <v>4655.18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2168</v>
      </c>
      <c r="B681" s="1151"/>
      <c r="C681" s="1151"/>
      <c r="D681" s="996"/>
      <c r="E681" s="997">
        <f>IF(ISBLANK(SAOBINFR1!B10),"-",SAOBINFR1!B10)</f>
        <v>14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20" t="s">
        <v>1212</v>
      </c>
      <c r="B695" s="1120"/>
      <c r="C695" s="834">
        <f>IF(ISBLANK(INDEKSI1!B6),"-",INDEKSI1!B6)</f>
        <v>13.37124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1213</v>
      </c>
      <c r="B696" s="1121"/>
      <c r="C696" s="543">
        <f>IF(ISBLANK(INDEKSI1!B7),"-",INDEKSI1!B7)</f>
        <v>162</v>
      </c>
      <c r="D696" s="3"/>
      <c r="E696" s="5"/>
      <c r="F696" s="5"/>
      <c r="G696" s="837">
        <v>2012</v>
      </c>
      <c r="H696" s="835">
        <f>IF(ISBLANK(INDEKSI2!B5),"-",INDEKSI2!B5)</f>
        <v>24.24</v>
      </c>
      <c r="I696" s="835">
        <f>IF(ISBLANK(INDEKSI2!C5),"-",INDEKSI2!C5)</f>
        <v>125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1214</v>
      </c>
      <c r="B697" s="1122"/>
      <c r="C697" s="806">
        <f>IF(ISBLANK(INDEKSI1!B8),"-",INDEKSI1!B8)</f>
        <v>23.85</v>
      </c>
      <c r="D697" s="3"/>
      <c r="E697" s="5"/>
      <c r="F697" s="5"/>
      <c r="G697" s="838">
        <v>2013</v>
      </c>
      <c r="H697" s="559">
        <f>IF(ISBLANK(INDEKSI2!B6),"-",INDEKSI2!B6)</f>
        <v>27.23</v>
      </c>
      <c r="I697" s="559">
        <f>IF(ISBLANK(INDEKSI2!C6),"-",INDEKSI2!C6)</f>
        <v>110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28.44</v>
      </c>
      <c r="I698" s="836">
        <f>IF(ISBLANK(INDEKSI2!C7),"-",INDEKSI2!C7)</f>
        <v>106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1839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30788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6966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1840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103303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28439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06" t="s">
        <v>1279</v>
      </c>
      <c r="C742" s="1106"/>
      <c r="D742" s="1106"/>
      <c r="E742" s="1106"/>
      <c r="F742" s="1106"/>
      <c r="G742" s="1106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34.200000000000003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7.2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22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27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28.44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106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13.37124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162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23.85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24.2</v>
      </c>
      <c r="C4" s="721">
        <v>118</v>
      </c>
      <c r="D4" s="710"/>
      <c r="E4" s="711"/>
      <c r="F4" s="712"/>
    </row>
    <row r="5" spans="1:6" x14ac:dyDescent="0.25">
      <c r="A5" s="286">
        <v>2012</v>
      </c>
      <c r="B5" s="614">
        <v>24.24</v>
      </c>
      <c r="C5" s="722">
        <v>125</v>
      </c>
      <c r="D5" s="713"/>
      <c r="E5" s="641"/>
      <c r="F5" s="714"/>
    </row>
    <row r="6" spans="1:6" x14ac:dyDescent="0.25">
      <c r="A6" s="286">
        <v>2013</v>
      </c>
      <c r="B6" s="614">
        <v>27.23</v>
      </c>
      <c r="C6" s="722">
        <v>110</v>
      </c>
      <c r="D6" s="715">
        <v>13.37124</v>
      </c>
      <c r="E6" s="609">
        <v>162</v>
      </c>
      <c r="F6" s="716">
        <v>23.85</v>
      </c>
    </row>
    <row r="7" spans="1:6" x14ac:dyDescent="0.25">
      <c r="A7" s="219">
        <v>2014</v>
      </c>
      <c r="B7" s="615">
        <v>28.44</v>
      </c>
      <c r="C7" s="723">
        <v>106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2654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3666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3457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61.7</v>
      </c>
      <c r="G3" s="217" t="s">
        <v>765</v>
      </c>
      <c r="H3" s="71">
        <v>3156</v>
      </c>
    </row>
    <row r="4" spans="1:9" x14ac:dyDescent="0.25">
      <c r="A4" s="286" t="s">
        <v>760</v>
      </c>
      <c r="B4" s="214">
        <v>15666.5</v>
      </c>
      <c r="G4" s="286" t="s">
        <v>766</v>
      </c>
      <c r="H4" s="214">
        <v>29849</v>
      </c>
    </row>
    <row r="5" spans="1:9" x14ac:dyDescent="0.25">
      <c r="A5" s="286" t="s">
        <v>761</v>
      </c>
      <c r="B5" s="214">
        <v>389.84</v>
      </c>
      <c r="G5" s="286" t="s">
        <v>767</v>
      </c>
      <c r="H5" s="214">
        <v>10401</v>
      </c>
    </row>
    <row r="6" spans="1:9" x14ac:dyDescent="0.25">
      <c r="A6" s="286" t="s">
        <v>762</v>
      </c>
      <c r="B6" s="214">
        <v>112.63</v>
      </c>
      <c r="G6" s="286" t="s">
        <v>768</v>
      </c>
      <c r="H6" s="214">
        <v>145842</v>
      </c>
    </row>
    <row r="7" spans="1:9" x14ac:dyDescent="0.25">
      <c r="A7" s="286" t="s">
        <v>763</v>
      </c>
      <c r="B7" s="214">
        <v>1.41</v>
      </c>
      <c r="G7" s="1" t="s">
        <v>24</v>
      </c>
      <c r="H7" s="288">
        <v>189248</v>
      </c>
    </row>
    <row r="8" spans="1:9" x14ac:dyDescent="0.25">
      <c r="A8" s="287" t="s">
        <v>764</v>
      </c>
      <c r="B8" s="73">
        <v>1459.39</v>
      </c>
    </row>
    <row r="9" spans="1:9" x14ac:dyDescent="0.25">
      <c r="A9" s="1" t="s">
        <v>24</v>
      </c>
      <c r="B9" s="288">
        <v>17691.47</v>
      </c>
      <c r="I9" s="41" t="s">
        <v>876</v>
      </c>
    </row>
    <row r="10" spans="1:9" x14ac:dyDescent="0.25">
      <c r="G10" s="29" t="s">
        <v>775</v>
      </c>
      <c r="H10" s="58">
        <v>12240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2584</v>
      </c>
      <c r="C4" s="55">
        <v>561</v>
      </c>
      <c r="D4" s="110">
        <v>2023</v>
      </c>
    </row>
    <row r="5" spans="1:4" ht="30" customHeight="1" x14ac:dyDescent="0.25">
      <c r="A5" s="274" t="s">
        <v>884</v>
      </c>
      <c r="B5" s="212">
        <v>3673</v>
      </c>
      <c r="C5" s="58">
        <v>2219</v>
      </c>
      <c r="D5" s="160">
        <v>1454</v>
      </c>
    </row>
    <row r="6" spans="1:4" x14ac:dyDescent="0.25">
      <c r="A6" s="274" t="s">
        <v>772</v>
      </c>
      <c r="B6" s="212">
        <v>16</v>
      </c>
      <c r="C6" s="58">
        <v>8</v>
      </c>
      <c r="D6" s="160">
        <v>8</v>
      </c>
    </row>
    <row r="7" spans="1:4" ht="30" x14ac:dyDescent="0.25">
      <c r="A7" s="274" t="s">
        <v>773</v>
      </c>
      <c r="B7" s="212">
        <v>65</v>
      </c>
      <c r="C7" s="58">
        <v>22</v>
      </c>
      <c r="D7" s="160">
        <v>43</v>
      </c>
    </row>
    <row r="8" spans="1:4" x14ac:dyDescent="0.25">
      <c r="A8" s="201" t="s">
        <v>774</v>
      </c>
      <c r="B8" s="72">
        <v>2654</v>
      </c>
      <c r="C8" s="61">
        <v>451</v>
      </c>
      <c r="D8" s="111">
        <v>2203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>
        <f>C6/B6*100</f>
        <v>50</v>
      </c>
      <c r="C14" s="276">
        <f>D6/B6*100</f>
        <v>50</v>
      </c>
    </row>
    <row r="15" spans="1:4" ht="60" x14ac:dyDescent="0.25">
      <c r="A15" s="277" t="s">
        <v>885</v>
      </c>
      <c r="B15" s="282">
        <f>C5/B5*100</f>
        <v>60.413830656139403</v>
      </c>
      <c r="C15" s="278">
        <f>D5/B5*100</f>
        <v>39.586169343860604</v>
      </c>
    </row>
    <row r="16" spans="1:4" ht="30" x14ac:dyDescent="0.25">
      <c r="A16" s="279" t="s">
        <v>821</v>
      </c>
      <c r="B16" s="283">
        <f>C4/B4*100</f>
        <v>21.710526315789476</v>
      </c>
      <c r="C16" s="280">
        <f>D4/B4*100</f>
        <v>78.289473684210535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>
        <f>B14</f>
        <v>50</v>
      </c>
      <c r="C21" s="276">
        <f>C14</f>
        <v>50</v>
      </c>
    </row>
    <row r="22" spans="1:3" ht="60" x14ac:dyDescent="0.25">
      <c r="A22" s="277" t="s">
        <v>823</v>
      </c>
      <c r="B22" s="282">
        <f t="shared" ref="B22:C23" si="0">B15</f>
        <v>60.413830656139403</v>
      </c>
      <c r="C22" s="278">
        <f t="shared" si="0"/>
        <v>39.586169343860604</v>
      </c>
    </row>
    <row r="23" spans="1:3" ht="30" x14ac:dyDescent="0.25">
      <c r="A23" s="279" t="s">
        <v>858</v>
      </c>
      <c r="B23" s="285">
        <f t="shared" si="0"/>
        <v>21.710526315789476</v>
      </c>
      <c r="C23" s="284">
        <f t="shared" si="0"/>
        <v>78.289473684210535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11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68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24.8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232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78.900000000000006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125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397</v>
      </c>
      <c r="C6" s="973">
        <v>283</v>
      </c>
      <c r="D6" s="945">
        <v>114</v>
      </c>
      <c r="E6" s="973">
        <v>391</v>
      </c>
      <c r="F6" s="973">
        <v>263</v>
      </c>
      <c r="G6" s="945">
        <v>128</v>
      </c>
      <c r="H6" s="599">
        <v>390</v>
      </c>
      <c r="I6" s="616">
        <v>256</v>
      </c>
      <c r="J6" s="945">
        <v>134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0</v>
      </c>
      <c r="C7" s="975">
        <v>0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83</v>
      </c>
      <c r="C12" s="600">
        <v>79</v>
      </c>
      <c r="D12" s="600">
        <v>80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196</v>
      </c>
      <c r="C14" s="751">
        <v>205</v>
      </c>
      <c r="D14" s="751">
        <v>220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54</v>
      </c>
      <c r="C16" s="1029">
        <v>63</v>
      </c>
      <c r="D16" s="751">
        <v>46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58</v>
      </c>
      <c r="C17" s="752">
        <v>43</v>
      </c>
      <c r="D17" s="752">
        <v>79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21.227621483375959</v>
      </c>
      <c r="C21" s="289">
        <f>C12/SUM(C12:C17)*100</f>
        <v>20.256410256410255</v>
      </c>
      <c r="D21" s="289">
        <f>D12/SUM(D12:D17)*100</f>
        <v>18.823529411764707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50.127877237851656</v>
      </c>
      <c r="C23" s="290">
        <f>C14/SUM(C12:C17)*100</f>
        <v>52.564102564102569</v>
      </c>
      <c r="D23" s="290">
        <f>D14/SUM(D12:D17)*100</f>
        <v>51.764705882352949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13.810741687979538</v>
      </c>
      <c r="C25" s="290">
        <f>C16/SUM(C12:C17)*100</f>
        <v>16.153846153846153</v>
      </c>
      <c r="D25" s="290">
        <f>D16/SUM(D12:D17)*100</f>
        <v>10.823529411764705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14.833759590792839</v>
      </c>
      <c r="C26" s="291">
        <f>C17/SUM(C12:C17)*100</f>
        <v>11.025641025641026</v>
      </c>
      <c r="D26" s="291">
        <f>D17/SUM(D12:D17)*100</f>
        <v>18.588235294117649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45.6</v>
      </c>
      <c r="C7" s="600">
        <v>47.1</v>
      </c>
      <c r="D7" s="600">
        <v>44.5</v>
      </c>
    </row>
    <row r="8" spans="1:6" x14ac:dyDescent="0.25">
      <c r="A8" s="695" t="s">
        <v>944</v>
      </c>
      <c r="B8" s="751">
        <v>0</v>
      </c>
      <c r="C8" s="751">
        <v>0</v>
      </c>
      <c r="D8" s="751">
        <v>0</v>
      </c>
    </row>
    <row r="9" spans="1:6" x14ac:dyDescent="0.25">
      <c r="A9" s="696" t="s">
        <v>224</v>
      </c>
      <c r="B9" s="752">
        <v>54.4</v>
      </c>
      <c r="C9" s="752">
        <v>52.9</v>
      </c>
      <c r="D9" s="752">
        <v>55.5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45.6</v>
      </c>
      <c r="C13" s="697">
        <f t="shared" ref="C13:D13" si="1">IF(ISBLANK(C7),"",C7)</f>
        <v>47.1</v>
      </c>
      <c r="D13" s="697">
        <f t="shared" si="1"/>
        <v>44.5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0</v>
      </c>
      <c r="C14" s="698">
        <f t="shared" si="2"/>
        <v>0</v>
      </c>
      <c r="D14" s="698">
        <f t="shared" si="2"/>
        <v>0</v>
      </c>
    </row>
    <row r="15" spans="1:6" x14ac:dyDescent="0.25">
      <c r="A15" s="702" t="s">
        <v>1630</v>
      </c>
      <c r="B15" s="699">
        <f t="shared" si="2"/>
        <v>54.4</v>
      </c>
      <c r="C15" s="699">
        <f t="shared" si="2"/>
        <v>52.9</v>
      </c>
      <c r="D15" s="699">
        <f t="shared" si="2"/>
        <v>55.5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45.6</v>
      </c>
      <c r="C18" s="697">
        <f t="shared" ref="C18:D18" si="4">IF(ISBLANK(C7),"",C7)</f>
        <v>47.1</v>
      </c>
      <c r="D18" s="697">
        <f t="shared" si="4"/>
        <v>44.5</v>
      </c>
    </row>
    <row r="19" spans="1:5" x14ac:dyDescent="0.25">
      <c r="A19" s="701" t="s">
        <v>1632</v>
      </c>
      <c r="B19" s="698">
        <f t="shared" ref="B19:D20" si="5">IF(ISBLANK(B8),"",B8)</f>
        <v>0</v>
      </c>
      <c r="C19" s="698">
        <f t="shared" si="5"/>
        <v>0</v>
      </c>
      <c r="D19" s="698">
        <f t="shared" si="5"/>
        <v>0</v>
      </c>
    </row>
    <row r="20" spans="1:5" x14ac:dyDescent="0.25">
      <c r="A20" s="702" t="s">
        <v>1633</v>
      </c>
      <c r="B20" s="699">
        <f t="shared" si="5"/>
        <v>54.4</v>
      </c>
      <c r="C20" s="699">
        <f t="shared" si="5"/>
        <v>52.9</v>
      </c>
      <c r="D20" s="699">
        <f t="shared" si="5"/>
        <v>55.5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96</v>
      </c>
      <c r="C5" s="611">
        <v>85.3</v>
      </c>
      <c r="D5" s="1030">
        <v>89.6</v>
      </c>
      <c r="F5" s="28"/>
      <c r="G5" s="693">
        <f>A5</f>
        <v>2020</v>
      </c>
      <c r="H5" s="669">
        <f>IF(ISBLANK(B5),"",B5)</f>
        <v>96</v>
      </c>
      <c r="I5" s="618">
        <f t="shared" ref="H5:I7" si="0">IF(ISBLANK(C5),"",C5)</f>
        <v>85.3</v>
      </c>
    </row>
    <row r="6" spans="1:10" x14ac:dyDescent="0.25">
      <c r="A6" s="749">
        <v>2021</v>
      </c>
      <c r="B6" s="601">
        <v>87.3</v>
      </c>
      <c r="C6" s="612">
        <v>90.6</v>
      </c>
      <c r="D6" s="946">
        <v>89.1</v>
      </c>
      <c r="F6" s="44"/>
      <c r="G6" s="693">
        <f t="shared" ref="G6:G7" si="1">A6</f>
        <v>2021</v>
      </c>
      <c r="H6" s="670">
        <f t="shared" si="0"/>
        <v>87.3</v>
      </c>
      <c r="I6" s="619">
        <f t="shared" si="0"/>
        <v>90.6</v>
      </c>
    </row>
    <row r="7" spans="1:10" x14ac:dyDescent="0.25">
      <c r="A7" s="750">
        <v>2022</v>
      </c>
      <c r="B7" s="601">
        <v>98.4</v>
      </c>
      <c r="C7" s="612">
        <v>94</v>
      </c>
      <c r="D7" s="946">
        <v>96.2</v>
      </c>
      <c r="F7" s="44"/>
      <c r="G7" s="693">
        <f t="shared" si="1"/>
        <v>2022</v>
      </c>
      <c r="H7" s="671">
        <f t="shared" si="0"/>
        <v>98.4</v>
      </c>
      <c r="I7" s="620">
        <f t="shared" si="0"/>
        <v>94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96</v>
      </c>
      <c r="I13" s="618">
        <f>IF(ISBLANK(C5),"",C5)</f>
        <v>85.3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87.3</v>
      </c>
      <c r="I14" s="619">
        <f t="shared" si="3"/>
        <v>90.6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98.4</v>
      </c>
      <c r="I15" s="620">
        <f t="shared" si="4"/>
        <v>94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07" t="str">
        <f>'DEM1'!B2</f>
        <v>Veliko Gradište</v>
      </c>
      <c r="B15" s="1107"/>
      <c r="C15" s="1107"/>
      <c r="D15" s="1107"/>
      <c r="E15" s="1107"/>
      <c r="F15" s="1107"/>
      <c r="G15" s="1107"/>
      <c r="H15" s="1107"/>
      <c r="I15" s="1107"/>
      <c r="J15" s="1107"/>
      <c r="K15" s="1107"/>
      <c r="L15" s="314"/>
    </row>
    <row r="16" spans="1:26" s="18" customFormat="1" ht="59.25" customHeight="1" x14ac:dyDescent="0.25">
      <c r="A16" s="1171"/>
      <c r="B16" s="1171"/>
      <c r="C16" s="1171"/>
      <c r="D16" s="1171"/>
      <c r="E16" s="1171"/>
      <c r="F16" s="1171"/>
      <c r="G16" s="1171"/>
      <c r="H16" s="1171"/>
      <c r="I16" s="1171"/>
      <c r="J16" s="1171"/>
      <c r="K16" s="1171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02" t="s">
        <v>2810</v>
      </c>
      <c r="B33" s="1102"/>
      <c r="C33" s="1102"/>
      <c r="D33" s="1102"/>
      <c r="E33" s="1102"/>
      <c r="F33" s="1102"/>
      <c r="G33" s="1102"/>
      <c r="H33" s="1102"/>
      <c r="I33" s="1102"/>
      <c r="J33" s="1102"/>
      <c r="K33" s="1102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344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26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15521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45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7.6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22.4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-14.8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73.56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48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232.1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2.66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13223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15433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8">
        <f>'DEM2'!A7</f>
        <v>2021</v>
      </c>
      <c r="C60" s="1128"/>
      <c r="D60" s="389"/>
      <c r="E60" s="1128">
        <f>'DEM2'!A8</f>
        <v>2022</v>
      </c>
      <c r="F60" s="1128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8"/>
      <c r="C61" s="1128"/>
      <c r="D61" s="390"/>
      <c r="E61" s="1128"/>
      <c r="F61" s="1128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372</v>
      </c>
      <c r="C63" s="548">
        <f>IF(ISBLANK('DEM2'!C7),"-",'DEM2'!C7)</f>
        <v>417</v>
      </c>
      <c r="D63" s="548"/>
      <c r="E63" s="548">
        <f>IF(ISBLANK('DEM2'!D8),"-",'DEM2'!D8)</f>
        <v>386</v>
      </c>
      <c r="F63" s="548">
        <f>IF(ISBLANK('DEM2'!C8),"-",'DEM2'!C8)</f>
        <v>427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534</v>
      </c>
      <c r="C64" s="317">
        <f>IF(ISBLANK('DEM2'!F7),"-",'DEM2'!F7)</f>
        <v>538</v>
      </c>
      <c r="D64" s="789"/>
      <c r="E64" s="317">
        <f>IF(ISBLANK('DEM2'!G8),"-",'DEM2'!G8)</f>
        <v>497</v>
      </c>
      <c r="F64" s="317">
        <f>IF(ISBLANK('DEM2'!F8),"-",'DEM2'!F8)</f>
        <v>507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271</v>
      </c>
      <c r="C65" s="345">
        <f>IF(ISBLANK('DEM2'!I7),"-",'DEM2'!I7)</f>
        <v>341</v>
      </c>
      <c r="D65" s="393"/>
      <c r="E65" s="345">
        <f>IF(ISBLANK('DEM2'!J8),"-",'DEM2'!J8)</f>
        <v>235</v>
      </c>
      <c r="F65" s="345">
        <f>IF(ISBLANK('DEM2'!I8),"-",'DEM2'!I8)</f>
        <v>302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1103</v>
      </c>
      <c r="C66" s="317">
        <f>IF(ISBLANK('DEM2'!L7),"-",'DEM2'!L7)</f>
        <v>1199</v>
      </c>
      <c r="D66" s="395"/>
      <c r="E66" s="317">
        <f>IF(ISBLANK('DEM2'!M8),"-",'DEM2'!M8)</f>
        <v>1058</v>
      </c>
      <c r="F66" s="317">
        <f>IF(ISBLANK('DEM2'!L8),"-",'DEM2'!L8)</f>
        <v>1157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1199</v>
      </c>
      <c r="C67" s="317">
        <f>IF(ISBLANK('DEM2'!O7),"-",'DEM2'!O7)</f>
        <v>1327</v>
      </c>
      <c r="D67" s="395"/>
      <c r="E67" s="317">
        <f>IF(ISBLANK('DEM2'!P8),"-",'DEM2'!P8)</f>
        <v>1001</v>
      </c>
      <c r="F67" s="317">
        <f>IF(ISBLANK('DEM2'!O8),"-",'DEM2'!O8)</f>
        <v>1178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4588</v>
      </c>
      <c r="C68" s="414">
        <f>IF(ISBLANK('DEM2'!R7),"-",'DEM2'!R7)</f>
        <v>4791</v>
      </c>
      <c r="D68" s="420"/>
      <c r="E68" s="414">
        <f>IF(ISBLANK('DEM2'!S8),"-",'DEM2'!S8)</f>
        <v>4311</v>
      </c>
      <c r="F68" s="414">
        <f>IF(ISBLANK('DEM2'!R8),"-",'DEM2'!R8)</f>
        <v>4648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7819</v>
      </c>
      <c r="C69" s="463">
        <f>IF(ISBLANK('DEM2'!U7),"-",'DEM2'!U7)</f>
        <v>7325</v>
      </c>
      <c r="D69" s="799"/>
      <c r="E69" s="463">
        <f>IF(ISBLANK('DEM2'!V8),"-",'DEM2'!V8)</f>
        <v>7938</v>
      </c>
      <c r="F69" s="463">
        <f>IF(ISBLANK('DEM2'!U8),"-",'DEM2'!U8)</f>
        <v>7583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43" t="s">
        <v>1555</v>
      </c>
      <c r="B70" s="1143"/>
      <c r="C70" s="1143"/>
      <c r="D70" s="1143"/>
      <c r="E70" s="1143"/>
      <c r="F70" s="1143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9.8000000000000007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0</v>
      </c>
      <c r="G116" s="407">
        <f>IF(ISBLANK('DEM2'!E24),"-",'DEM2'!E24)</f>
        <v>0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8.5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74" t="s">
        <v>2626</v>
      </c>
      <c r="G119" s="1175"/>
      <c r="H119" s="1175"/>
      <c r="I119" s="117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3362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3795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24.5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64553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649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44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20" t="s">
        <v>1440</v>
      </c>
      <c r="B234" s="1120"/>
      <c r="C234" s="805">
        <f>IF(ISBLANK(SIROMASTVO1!B6),"-",SIROMASTVO1!B6)</f>
        <v>22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21" t="s">
        <v>1037</v>
      </c>
      <c r="B235" s="1121"/>
      <c r="C235" s="543">
        <f>IF(ISBLANK(SIROMASTVO1!B7),"-",SIROMASTVO1!B7)</f>
        <v>27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37" t="s">
        <v>1402</v>
      </c>
      <c r="B236" s="1137"/>
      <c r="C236" s="543">
        <f>IF(ISBLANK(SIROMASTVO1!B4),"-",SIROMASTVO1!B4)</f>
        <v>34.200000000000003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22" t="s">
        <v>1441</v>
      </c>
      <c r="B237" s="1122"/>
      <c r="C237" s="806">
        <f>IF(ISBLANK(SIROMASTVO1!B5),"-",SIROMASTVO1!B5)</f>
        <v>7.2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38" t="s">
        <v>2697</v>
      </c>
      <c r="B242" s="1138"/>
      <c r="C242" s="1138"/>
      <c r="D242" s="1138"/>
      <c r="E242" s="1138"/>
      <c r="F242" s="1138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11" t="s">
        <v>584</v>
      </c>
      <c r="B243" s="1111"/>
      <c r="C243" s="1111"/>
      <c r="D243" s="1111"/>
      <c r="E243" s="1103">
        <f>IF(ISBLANK('EKO4'!B8),"-",'EKO4'!B8)</f>
        <v>1425771</v>
      </c>
      <c r="F243" s="1103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39">
        <f>IF(ISBLANK('EKO4'!B9),"-",'EKO4'!B9)</f>
        <v>91861</v>
      </c>
      <c r="F244" s="1139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4" t="s">
        <v>1442</v>
      </c>
      <c r="B245" s="1134"/>
      <c r="C245" s="1134"/>
      <c r="D245" s="1134"/>
      <c r="E245" s="1140">
        <f>IF(ISBLANK('EKO6'!D6),"-",'EKO6'!D6)</f>
        <v>419976</v>
      </c>
      <c r="F245" s="1140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31" t="s">
        <v>974</v>
      </c>
      <c r="B246" s="1131"/>
      <c r="C246" s="1131"/>
      <c r="D246" s="1131"/>
      <c r="E246" s="1141">
        <f>IF(ISBLANK(OBRAZ9!B5),"-",OBRAZ9!B5)</f>
        <v>247393</v>
      </c>
      <c r="F246" s="1141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32" t="s">
        <v>1443</v>
      </c>
      <c r="B247" s="1132"/>
      <c r="C247" s="1132"/>
      <c r="D247" s="1132"/>
      <c r="E247" s="1142">
        <f>IF(ISBLANK('EKO6'!E6),"-",'EKO6'!E6)</f>
        <v>27059</v>
      </c>
      <c r="F247" s="1142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33" t="s">
        <v>1444</v>
      </c>
      <c r="B248" s="1133"/>
      <c r="C248" s="1133"/>
      <c r="D248" s="1133"/>
      <c r="E248" s="1136">
        <f>IF(ISBLANK('EKO6'!B6),"-",'EKO6'!B6)</f>
        <v>215028</v>
      </c>
      <c r="F248" s="1136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32" t="s">
        <v>1445</v>
      </c>
      <c r="B249" s="1132"/>
      <c r="C249" s="1132"/>
      <c r="D249" s="1132"/>
      <c r="E249" s="1142">
        <f>IF(ISBLANK('EKO6'!C6),"-",'EKO6'!C6)</f>
        <v>13854</v>
      </c>
      <c r="F249" s="1142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4" t="s">
        <v>1446</v>
      </c>
      <c r="B250" s="1134"/>
      <c r="C250" s="1134"/>
      <c r="D250" s="1134"/>
      <c r="E250" s="1136">
        <f>IF(ISBLANK('EKO6'!F6),"-",'EKO6'!F6)</f>
        <v>32039</v>
      </c>
      <c r="F250" s="1136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5" t="s">
        <v>1447</v>
      </c>
      <c r="B251" s="1135"/>
      <c r="C251" s="1135"/>
      <c r="D251" s="1135"/>
      <c r="E251" s="1104">
        <f>IF(ISBLANK('EKO6'!G6),"-",'EKO6'!G6)</f>
        <v>2064</v>
      </c>
      <c r="F251" s="1104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9" t="s">
        <v>2698</v>
      </c>
      <c r="B255" s="1129"/>
      <c r="C255" s="1129"/>
      <c r="D255" s="1129"/>
      <c r="E255" s="1129"/>
      <c r="F255" s="1129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11" t="s">
        <v>580</v>
      </c>
      <c r="B256" s="1111"/>
      <c r="C256" s="1111"/>
      <c r="D256" s="1111"/>
      <c r="E256" s="1103">
        <f>IF(ISBLANK('EKO4'!B4),"-",'EKO4'!B4)</f>
        <v>789133</v>
      </c>
      <c r="F256" s="1103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39">
        <f>IF(ISBLANK('EKO4'!B5),"-",'EKO4'!B5)</f>
        <v>50843</v>
      </c>
      <c r="F257" s="1139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10" t="s">
        <v>582</v>
      </c>
      <c r="B258" s="1110"/>
      <c r="C258" s="1110"/>
      <c r="D258" s="1110"/>
      <c r="E258" s="1140">
        <f>IF(ISBLANK('EKO4'!B6),"-",'EKO4'!B6)</f>
        <v>811043</v>
      </c>
      <c r="F258" s="1140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5" t="s">
        <v>583</v>
      </c>
      <c r="B259" s="1105"/>
      <c r="C259" s="1105"/>
      <c r="D259" s="1105"/>
      <c r="E259" s="1104">
        <f>IF(ISBLANK('EKO4'!B7),"-",'EKO4'!B7)</f>
        <v>52255</v>
      </c>
      <c r="F259" s="1104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77" t="s">
        <v>1567</v>
      </c>
      <c r="B262" s="1177"/>
      <c r="C262" s="1177"/>
      <c r="D262" s="1177"/>
      <c r="E262" s="1177"/>
      <c r="F262" s="1177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03">
        <f>IF(ISBLANK('EKO4'!B10),"-",'EKO4'!B10)</f>
        <v>161</v>
      </c>
      <c r="D263" s="1103"/>
      <c r="E263" s="1103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41">
        <f>IF(ISBLANK('EKO4'!B13),"-",'EKO4'!B13)</f>
        <v>862</v>
      </c>
      <c r="D264" s="1141"/>
      <c r="E264" s="1141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5" t="s">
        <v>1564</v>
      </c>
      <c r="B265" s="1105"/>
      <c r="C265" s="1104">
        <f>IF(ISBLANK('EKO4'!B16),"-",'EKO4'!B16)</f>
        <v>163785</v>
      </c>
      <c r="D265" s="1104"/>
      <c r="E265" s="1104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2654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3457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3666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12240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9" t="s">
        <v>771</v>
      </c>
      <c r="B298" s="1159"/>
      <c r="C298" s="1159"/>
      <c r="D298" s="1159"/>
      <c r="E298" s="1159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78" t="s">
        <v>127</v>
      </c>
      <c r="E299" s="1178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2584</v>
      </c>
      <c r="C300" s="808">
        <f>IF(ISBLANK(POLJ3!C4),"-",POLJ3!C4)</f>
        <v>561</v>
      </c>
      <c r="D300" s="1160">
        <f>IF(ISBLANK(POLJ3!D4),"-",POLJ3!D4)</f>
        <v>2023</v>
      </c>
      <c r="E300" s="1160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3673</v>
      </c>
      <c r="C301" s="789">
        <f>IF(ISBLANK(POLJ3!C5),"-",POLJ3!C5)</f>
        <v>2219</v>
      </c>
      <c r="D301" s="1161">
        <f>IF(ISBLANK(POLJ3!D5),"-",POLJ3!D5)</f>
        <v>1454</v>
      </c>
      <c r="E301" s="1161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16</v>
      </c>
      <c r="C302" s="790">
        <f>IF(ISBLANK(POLJ3!C6),"-",POLJ3!C6)</f>
        <v>8</v>
      </c>
      <c r="D302" s="1162">
        <f>IF(ISBLANK(POLJ3!D6),"-",POLJ3!D6)</f>
        <v>8</v>
      </c>
      <c r="E302" s="1162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65</v>
      </c>
      <c r="C303" s="791">
        <f>IF(ISBLANK(POLJ3!C7),"-",POLJ3!C7)</f>
        <v>22</v>
      </c>
      <c r="D303" s="1163">
        <f>IF(ISBLANK(POLJ3!D7),"-",POLJ3!D7)</f>
        <v>43</v>
      </c>
      <c r="E303" s="1163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2654</v>
      </c>
      <c r="C304" s="807">
        <f>IF(ISBLANK(POLJ3!C8),"-",POLJ3!C8)</f>
        <v>451</v>
      </c>
      <c r="D304" s="1164">
        <f>IF(ISBLANK(POLJ3!D8),"-",POLJ3!D8)</f>
        <v>2203</v>
      </c>
      <c r="E304" s="1164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65">
        <f>IF(ISBLANK(POLJ2!B3),"-",POLJ2!B3)</f>
        <v>61.7</v>
      </c>
      <c r="C310" s="1165"/>
      <c r="D310" s="3"/>
      <c r="E310" s="5"/>
      <c r="F310" s="5"/>
      <c r="G310" s="815" t="s">
        <v>765</v>
      </c>
      <c r="H310" s="816">
        <f>IF(ISBLANK(POLJ2!H3),"-",POLJ2!H3)</f>
        <v>3156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54">
        <f>IF(ISBLANK(POLJ2!B4),"-",POLJ2!B4)</f>
        <v>15666.5</v>
      </c>
      <c r="C311" s="1154"/>
      <c r="D311" s="3"/>
      <c r="E311" s="5"/>
      <c r="F311" s="5"/>
      <c r="G311" s="810" t="s">
        <v>766</v>
      </c>
      <c r="H311" s="248">
        <f>IF(ISBLANK(POLJ2!H4),"-",POLJ2!H4)</f>
        <v>29849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54">
        <f>IF(ISBLANK(POLJ2!B5),"-",POLJ2!B5)</f>
        <v>389.84</v>
      </c>
      <c r="C312" s="1154"/>
      <c r="D312" s="3"/>
      <c r="E312" s="5"/>
      <c r="F312" s="5"/>
      <c r="G312" s="810" t="s">
        <v>767</v>
      </c>
      <c r="H312" s="248">
        <f>IF(ISBLANK(POLJ2!H5),"-",POLJ2!H5)</f>
        <v>10401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54">
        <f>IF(ISBLANK(POLJ2!B6),"-",POLJ2!B6)</f>
        <v>112.63</v>
      </c>
      <c r="C313" s="1154"/>
      <c r="D313" s="3"/>
      <c r="E313" s="5"/>
      <c r="F313" s="5"/>
      <c r="G313" s="812" t="s">
        <v>768</v>
      </c>
      <c r="H313" s="249">
        <f>IF(ISBLANK(POLJ2!H6),"-",POLJ2!H6)</f>
        <v>145842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54">
        <f>IF(ISBLANK(POLJ2!B7),"-",POLJ2!B7)</f>
        <v>1.41</v>
      </c>
      <c r="C314" s="1154"/>
      <c r="D314" s="3"/>
      <c r="E314" s="5"/>
      <c r="F314" s="5"/>
      <c r="G314" s="814" t="s">
        <v>16</v>
      </c>
      <c r="H314" s="817">
        <f>IF(ISBLANK(POLJ2!H7),"-",POLJ2!H7)</f>
        <v>189248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55">
        <f>IF(ISBLANK(POLJ2!B8),"-",POLJ2!B8)</f>
        <v>1459.39</v>
      </c>
      <c r="C315" s="115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6">
        <f>IF(ISBLANK(POLJ2!B9),"-",POLJ2!B9)</f>
        <v>17691.47</v>
      </c>
      <c r="C316" s="1156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11" t="s">
        <v>888</v>
      </c>
      <c r="B361" s="1111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11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10" t="s">
        <v>1297</v>
      </c>
      <c r="B363" s="1110"/>
      <c r="C363" s="348">
        <f>IF(ISBLANK(OBRAZ1!B6),"-",OBRAZ1!B6)</f>
        <v>68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24.8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390</v>
      </c>
      <c r="I364" s="808">
        <f>IF(ISBLANK(OBRAZ2!I6),"-",OBRAZ2!I6)</f>
        <v>256</v>
      </c>
      <c r="J364" s="808">
        <f>IF(ISBLANK(OBRAZ2!J6),"-",OBRAZ2!J6)</f>
        <v>134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10" t="s">
        <v>1298</v>
      </c>
      <c r="B365" s="1110"/>
      <c r="C365" s="348">
        <f>IF(ISBLANK(OBRAZ1!B8),"-",OBRAZ1!B8)</f>
        <v>232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78.900000000000006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2" t="s">
        <v>195</v>
      </c>
      <c r="B367" s="1172"/>
      <c r="C367" s="463">
        <f>IF(ISBLANK(OBRAZ1!B10),"-",OBRAZ1!B10)</f>
        <v>125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21.227621483375959</v>
      </c>
      <c r="I375" s="850">
        <f>IF(ISBLANK(OBRAZ2!C12),"-",OBRAZ2!C21)</f>
        <v>20.256410256410255</v>
      </c>
      <c r="J375" s="850">
        <f>IF(ISBLANK(OBRAZ2!D12),"-",OBRAZ2!D21)</f>
        <v>18.823529411764707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50.127877237851656</v>
      </c>
      <c r="I377" s="851">
        <f>IF(ISBLANK(OBRAZ2!C14),"-",OBRAZ2!C23)</f>
        <v>52.564102564102569</v>
      </c>
      <c r="J377" s="851">
        <f>IF(ISBLANK(OBRAZ2!D14),"-",OBRAZ2!D23)</f>
        <v>51.764705882352949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13.810741687979538</v>
      </c>
      <c r="I379" s="851">
        <f>IF(ISBLANK(OBRAZ2!C16),"-",OBRAZ2!C25)</f>
        <v>16.153846153846153</v>
      </c>
      <c r="J379" s="851">
        <f>IF(ISBLANK(OBRAZ2!D16),"-",OBRAZ2!D25)</f>
        <v>10.823529411764705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14.833759590792839</v>
      </c>
      <c r="I380" s="852">
        <f>IF(ISBLANK(OBRAZ2!C17),"-",OBRAZ2!C26)</f>
        <v>11.025641025641026</v>
      </c>
      <c r="J380" s="852">
        <f>IF(ISBLANK(OBRAZ2!D17),"-",OBRAZ2!D26)</f>
        <v>18.588235294117649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2" t="s">
        <v>1299</v>
      </c>
      <c r="B409" s="1112"/>
      <c r="C409" s="548">
        <f>IF(ISBLANK(OBRAZ5!B4),"-",OBRAZ5!B4)</f>
        <v>3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1300</v>
      </c>
      <c r="B410" s="1108"/>
      <c r="C410" s="345">
        <f>IF(ISBLANK(OBRAZ5!B5),"-",OBRAZ5!B5)</f>
        <v>21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10" t="s">
        <v>1301</v>
      </c>
      <c r="B411" s="1110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275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439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5" t="s">
        <v>1302</v>
      </c>
      <c r="B414" s="1115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199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28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3" t="s">
        <v>1420</v>
      </c>
      <c r="B417" s="1113"/>
      <c r="C417" s="407">
        <f>IF(ISBLANK(OBRAZ5!B12),"-",OBRAZ5!B12)</f>
        <v>88.9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5" t="s">
        <v>1030</v>
      </c>
      <c r="B418" s="1115"/>
      <c r="C418" s="317">
        <f>IF(ISBLANK(OBRAZ5!B13),"-",OBRAZ5!B13)</f>
        <v>122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3" t="s">
        <v>1421</v>
      </c>
      <c r="B419" s="1113"/>
      <c r="C419" s="407">
        <f>IF(ISBLANK(OBRAZ5!B14),"-",OBRAZ5!B14)</f>
        <v>89.1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5" t="s">
        <v>1450</v>
      </c>
      <c r="B420" s="1115"/>
      <c r="C420" s="407">
        <f>IF(ISBLANK(OBRAZ5!B15),"-",OBRAZ5!B15)</f>
        <v>1.7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10" t="s">
        <v>1433</v>
      </c>
      <c r="B421" s="1110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5" t="s">
        <v>470</v>
      </c>
      <c r="B422" s="1105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57" t="s">
        <v>1032</v>
      </c>
      <c r="B444" s="1157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58" t="s">
        <v>1303</v>
      </c>
      <c r="B445" s="1158"/>
      <c r="C445" s="317">
        <f>IF(COUNT(OBRAZ8!B7,OBRAZ8!E7,OBRAZ8!H7)=0,"-",OBRAZ8!K7)</f>
        <v>359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76" t="s">
        <v>1422</v>
      </c>
      <c r="B446" s="1176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23" t="s">
        <v>1304</v>
      </c>
      <c r="B447" s="1123"/>
      <c r="C447" s="348">
        <f>IF(COUNT(OBRAZ8!B23,OBRAZ8!E23,OBRAZ8!H23)=0,"-",OBRAZ8!K23)</f>
        <v>83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24" t="s">
        <v>1451</v>
      </c>
      <c r="B448" s="1124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25" t="s">
        <v>1452</v>
      </c>
      <c r="B449" s="1125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26" t="s">
        <v>1434</v>
      </c>
      <c r="B450" s="112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1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490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1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3396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1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17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2000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11" t="s">
        <v>422</v>
      </c>
      <c r="B490" s="1111"/>
      <c r="C490" s="1111"/>
      <c r="D490" s="1042"/>
      <c r="E490" s="1046">
        <f>IF(ISBLANK(ZDRAV1!B4),"-",ZDRAV1!B4)</f>
        <v>22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5" t="s">
        <v>2148</v>
      </c>
      <c r="B491" s="1115"/>
      <c r="C491" s="1115"/>
      <c r="D491" s="1043"/>
      <c r="E491" s="407">
        <f>IF(ISBLANK(ZDRAV1!B5),"-",ZDRAV1!B5)</f>
        <v>1.4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5" t="s">
        <v>2643</v>
      </c>
      <c r="B492" s="1115"/>
      <c r="C492" s="1115"/>
      <c r="D492" s="1043"/>
      <c r="E492" s="407">
        <f>IF(ISBLANK(ZDRAV1!B6),"-",ZDRAV1!B6)</f>
        <v>1.2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5" t="s">
        <v>2644</v>
      </c>
      <c r="B493" s="1115"/>
      <c r="C493" s="1115"/>
      <c r="D493" s="1043"/>
      <c r="E493" s="407">
        <f>IF(ISBLANK(ZDRAV1!B7),"-",ZDRAV1!B7)</f>
        <v>0.9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5" t="s">
        <v>2645</v>
      </c>
      <c r="B494" s="1115"/>
      <c r="C494" s="1115"/>
      <c r="D494" s="1043"/>
      <c r="E494" s="407">
        <f>IF(ISBLANK(ZDRAV1!B8),"-",ZDRAV1!B8)</f>
        <v>0.14000000000000001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69" t="s">
        <v>2637</v>
      </c>
      <c r="B495" s="1169"/>
      <c r="C495" s="1169"/>
      <c r="D495" s="1043"/>
      <c r="E495" s="407">
        <f>IF(ISBLANK(ZDRAV1!B9),"-",ZDRAV1!B9)</f>
        <v>1.9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73" t="s">
        <v>1423</v>
      </c>
      <c r="B496" s="1173"/>
      <c r="C496" s="1173"/>
      <c r="D496" s="1045"/>
      <c r="E496" s="410">
        <f>IF(ISBLANK(ZDRAV1!B10),"-",ZDRAV1!B10)</f>
        <v>37.5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69" t="s">
        <v>519</v>
      </c>
      <c r="B497" s="1169"/>
      <c r="C497" s="1169"/>
      <c r="D497" s="1044"/>
      <c r="E497" s="411">
        <f>IF(ISBLANK(ZDRAV1!B11),"-",ZDRAV1!B11)</f>
        <v>1.1599999999999999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73" t="s">
        <v>423</v>
      </c>
      <c r="B498" s="1173"/>
      <c r="C498" s="1173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0" t="s">
        <v>2149</v>
      </c>
      <c r="B500" s="1110"/>
      <c r="C500" s="1110"/>
      <c r="D500" s="413"/>
      <c r="E500" s="406">
        <f>IF(ISBLANK(ZDRAV1!B18),"-",ZDRAV1!B18)</f>
        <v>100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5" t="s">
        <v>2150</v>
      </c>
      <c r="B501" s="1105"/>
      <c r="C501" s="1105"/>
      <c r="D501" s="825"/>
      <c r="E501" s="801">
        <f>IF(ISBLANK(ZDRAV1!B19),"-",ZDRAV1!B19)</f>
        <v>92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11" t="s">
        <v>298</v>
      </c>
      <c r="B527" s="1111"/>
      <c r="C527" s="1111"/>
      <c r="D527" s="798"/>
      <c r="E527" s="548">
        <f>IF(ISBLANK('SOC1'!B4),"-",'SOC1'!B4)</f>
        <v>2136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5" t="s">
        <v>2823</v>
      </c>
      <c r="B528" s="1115"/>
      <c r="C528" s="1115"/>
      <c r="D528" s="785"/>
      <c r="E528" s="376">
        <f>IF(ISBLANK('SOC1'!B5),"-",'SOC1'!B5)</f>
        <v>13.8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5" t="s">
        <v>1552</v>
      </c>
      <c r="B529" s="1115"/>
      <c r="C529" s="1115"/>
      <c r="D529" s="785"/>
      <c r="E529" s="317">
        <f>IF(ISBLANK('SOC1'!B8),"-",'SOC1'!B8)</f>
        <v>6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5" t="s">
        <v>1006</v>
      </c>
      <c r="B530" s="1115"/>
      <c r="C530" s="1115"/>
      <c r="D530" s="785"/>
      <c r="E530" s="317">
        <f>IF(ISBLANK('SOC1'!B9),"-",'SOC1'!B9)</f>
        <v>356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5" t="s">
        <v>1005</v>
      </c>
      <c r="B531" s="1105"/>
      <c r="C531" s="1105"/>
      <c r="D531" s="826"/>
      <c r="E531" s="463">
        <f>IF(ISBLANK('SOC1'!B10),"-",'SOC1'!B10)</f>
        <v>2568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16" t="s">
        <v>1490</v>
      </c>
      <c r="B544" s="1116"/>
      <c r="C544" s="1116"/>
      <c r="D544" s="827"/>
      <c r="E544" s="828">
        <f>IF(ISBLANK('SOC9'!E7),"-",'SOC9'!E7)</f>
        <v>1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3" t="s">
        <v>1477</v>
      </c>
      <c r="B545" s="1113"/>
      <c r="C545" s="1113"/>
      <c r="D545" s="784"/>
      <c r="E545" s="317">
        <f>IF(ISBLANK('SOC3'!B4),"-",'SOC3'!B4)</f>
        <v>14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3" t="s">
        <v>1483</v>
      </c>
      <c r="B546" s="1113"/>
      <c r="C546" s="1113"/>
      <c r="D546" s="784"/>
      <c r="E546" s="407">
        <f>IF(ISBLANK('SOC3'!B5),"-",'SOC3'!B5)</f>
        <v>7.7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4" t="s">
        <v>1484</v>
      </c>
      <c r="B547" s="1114"/>
      <c r="C547" s="1114"/>
      <c r="D547" s="786"/>
      <c r="E547" s="406">
        <f>IF(ISBLANK('SOC3'!B6),"-",'SOC3'!B6)</f>
        <v>0.9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08" t="s">
        <v>1485</v>
      </c>
      <c r="B548" s="1108"/>
      <c r="C548" s="1108"/>
      <c r="D548" s="780"/>
      <c r="E548" s="409">
        <f>IF(ISBLANK('SOC3'!B7),"-",'SOC3'!B7)</f>
        <v>6.8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5" t="s">
        <v>1478</v>
      </c>
      <c r="B549" s="1115"/>
      <c r="C549" s="1115"/>
      <c r="D549" s="785"/>
      <c r="E549" s="317">
        <f>IF(ISBLANK('SOC3'!B8),"-",'SOC3'!B8)</f>
        <v>1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10" t="s">
        <v>1636</v>
      </c>
      <c r="B550" s="1110"/>
      <c r="C550" s="1110"/>
      <c r="D550" s="782"/>
      <c r="E550" s="348">
        <f>IF(ISBLANK('SOC3'!B9),"-",'SOC3'!B9)</f>
        <v>9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5" t="s">
        <v>1637</v>
      </c>
      <c r="B551" s="1105"/>
      <c r="C551" s="1105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9"/>
      <c r="B552" s="1119"/>
      <c r="C552" s="1119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11" t="s">
        <v>1848</v>
      </c>
      <c r="B563" s="1111"/>
      <c r="C563" s="1111"/>
      <c r="D563" s="824"/>
      <c r="E563" s="548">
        <f>IF(ISBLANK('SOC5'!B4),"-",'SOC5'!B4)</f>
        <v>371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2.4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10" t="s">
        <v>1479</v>
      </c>
      <c r="B565" s="1110"/>
      <c r="C565" s="1110"/>
      <c r="D565" s="782"/>
      <c r="E565" s="348">
        <f>IF(ISBLANK('SOC5'!B6),"-",'SOC5'!B6)</f>
        <v>254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11.2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10" t="s">
        <v>1481</v>
      </c>
      <c r="B567" s="1110"/>
      <c r="C567" s="1110"/>
      <c r="D567" s="782"/>
      <c r="E567" s="348">
        <f>IF(ISBLANK('SOC5'!B8),"-",'SOC5'!B8)</f>
        <v>90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4.5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5" t="s">
        <v>1480</v>
      </c>
      <c r="B569" s="1115"/>
      <c r="C569" s="1115"/>
      <c r="D569" s="785"/>
      <c r="E569" s="317">
        <f>IF('SOC6'!E7&gt;0,'SOC6'!E7,"-")</f>
        <v>45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5" t="s">
        <v>1482</v>
      </c>
      <c r="B570" s="1115"/>
      <c r="C570" s="1115"/>
      <c r="D570" s="785"/>
      <c r="E570" s="317">
        <f>IF(ISBLANK('SOC5'!B11),"-",'SOC5'!B11)</f>
        <v>60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5" t="s">
        <v>1488</v>
      </c>
      <c r="B571" s="1105"/>
      <c r="C571" s="1105"/>
      <c r="D571" s="826"/>
      <c r="E571" s="801">
        <f>IF(ISBLANK('SOC5'!B12),"-",'SOC5'!B12)</f>
        <v>0.4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12" t="s">
        <v>1249</v>
      </c>
      <c r="B596" s="1112"/>
      <c r="C596" s="1112"/>
      <c r="D596" s="830"/>
      <c r="E596" s="548">
        <f>IF(ISBLANK('SOC7'!B5),"-",'SOC7'!B5)</f>
        <v>9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08" t="s">
        <v>1250</v>
      </c>
      <c r="B597" s="1108"/>
      <c r="C597" s="1108"/>
      <c r="D597" s="780"/>
      <c r="E597" s="345">
        <f>IF(ISBLANK('SOC7'!B6),"-",'SOC7'!B6)</f>
        <v>81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4" t="s">
        <v>487</v>
      </c>
      <c r="B598" s="1114"/>
      <c r="C598" s="1114"/>
      <c r="D598" s="786"/>
      <c r="E598" s="348">
        <f>IF(ISBLANK('SOC7'!B9),"-",'SOC7'!B9)</f>
        <v>20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8" t="s">
        <v>890</v>
      </c>
      <c r="B599" s="1118"/>
      <c r="C599" s="1118"/>
      <c r="D599" s="831"/>
      <c r="E599" s="463">
        <f>IF(ISBLANK('SOC7'!B10),"-",'SOC7'!B10)</f>
        <v>13.1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11" t="s">
        <v>927</v>
      </c>
      <c r="B625" s="1111"/>
      <c r="C625" s="1111"/>
      <c r="D625" s="824"/>
      <c r="E625" s="800">
        <f>IF(ISBLANK(IZBORI!B4),"-",IZBORI!B4)</f>
        <v>45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5" t="s">
        <v>1551</v>
      </c>
      <c r="B626" s="1105"/>
      <c r="C626" s="1105"/>
      <c r="D626" s="826"/>
      <c r="E626" s="801">
        <f>IF(ISBLANK(IZBORI!B5),"-",IZBORI!B5)</f>
        <v>28.6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11" t="s">
        <v>1305</v>
      </c>
      <c r="B635" s="1111"/>
      <c r="C635" s="1111"/>
      <c r="D635" s="824"/>
      <c r="E635" s="548">
        <f>IF(ISBLANK(PRAV1!B4),"-",PRAV1!B4)</f>
        <v>0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5" t="s">
        <v>381</v>
      </c>
      <c r="B636" s="1115"/>
      <c r="C636" s="1115"/>
      <c r="D636" s="785"/>
      <c r="E636" s="317">
        <f>IF(ISBLANK(PRAV1!B5),"-",PRAV1!B5)</f>
        <v>79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5" t="s">
        <v>882</v>
      </c>
      <c r="B637" s="1105"/>
      <c r="C637" s="1105"/>
      <c r="D637" s="826"/>
      <c r="E637" s="463">
        <f>IF(ISBLANK(PRAV1!B6),"-",PRAV1!B6)</f>
        <v>10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12" t="s">
        <v>1424</v>
      </c>
      <c r="B649" s="1112"/>
      <c r="C649" s="1112"/>
      <c r="D649" s="830"/>
      <c r="E649" s="548">
        <f>IF(ISBLANK(SAOBINFR1!B4),"-",SAOBINFR1!B4)</f>
        <v>170.923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5" t="s">
        <v>2154</v>
      </c>
      <c r="B650" s="1115"/>
      <c r="C650" s="1115"/>
      <c r="D650" s="785"/>
      <c r="E650" s="317">
        <f>IF(ISBLANK(SAOBINFR1!B11),"-",SAOBINFR1!B11)</f>
        <v>7.9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5" t="s">
        <v>1283</v>
      </c>
      <c r="B651" s="1105"/>
      <c r="C651" s="1105"/>
      <c r="D651" s="826"/>
      <c r="E651" s="463">
        <f>IF(ISBLANK(SAOBINFR1!B12),"-",SAOBINFR1!B12)</f>
        <v>26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46" t="s">
        <v>2156</v>
      </c>
      <c r="B676" s="1146"/>
      <c r="C676" s="1146"/>
      <c r="D676" s="983"/>
      <c r="E676" s="984">
        <f>IF(ISBLANK(SAOBINFR1!B5),"-",SAOBINFR1!B5)</f>
        <v>68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7" t="s">
        <v>2157</v>
      </c>
      <c r="B677" s="1147"/>
      <c r="C677" s="1147"/>
      <c r="D677" s="986"/>
      <c r="E677" s="987">
        <f>IF(ISBLANK(SAOBINFR1!B6),"-",SAOBINFR1!B6)</f>
        <v>5037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8" t="s">
        <v>2158</v>
      </c>
      <c r="B678" s="1148"/>
      <c r="C678" s="1148"/>
      <c r="D678" s="989"/>
      <c r="E678" s="990">
        <f>IF(ISBLANK(SAOBINFR1!B7),"-",SAOBINFR1!B7)</f>
        <v>61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9" t="s">
        <v>2159</v>
      </c>
      <c r="B679" s="1149"/>
      <c r="C679" s="1149"/>
      <c r="D679" s="992"/>
      <c r="E679" s="993">
        <f>IF(ISBLANK(SAOBINFR1!B8),"-",SAOBINFR1!B8)</f>
        <v>2543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50" t="s">
        <v>2161</v>
      </c>
      <c r="B680" s="1150"/>
      <c r="C680" s="1150"/>
      <c r="D680" s="995"/>
      <c r="E680" s="987">
        <f>IF(ISBLANK(SAOBINFR1!B9),"-",SAOBINFR1!B9)</f>
        <v>4655.18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1" t="s">
        <v>2160</v>
      </c>
      <c r="B681" s="1151"/>
      <c r="C681" s="1151"/>
      <c r="D681" s="996"/>
      <c r="E681" s="997">
        <f>IF(ISBLANK(SAOBINFR1!B10),"-",SAOBINFR1!B10)</f>
        <v>14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20" t="s">
        <v>1075</v>
      </c>
      <c r="B695" s="1120"/>
      <c r="C695" s="834">
        <f>IF(ISBLANK(INDEKSI1!B6),"-",INDEKSI1!B6)</f>
        <v>13.37124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21" t="s">
        <v>1076</v>
      </c>
      <c r="B696" s="1121"/>
      <c r="C696" s="543">
        <f>IF(ISBLANK(INDEKSI1!B7),"-",INDEKSI1!B7)</f>
        <v>162</v>
      </c>
      <c r="D696" s="315"/>
      <c r="E696" s="314"/>
      <c r="F696" s="5"/>
      <c r="G696" s="837">
        <v>2012</v>
      </c>
      <c r="H696" s="835">
        <f>IF(ISBLANK(INDEKSI2!B5),"-",INDEKSI2!B5)</f>
        <v>24.24</v>
      </c>
      <c r="I696" s="835">
        <f>IF(ISBLANK(INDEKSI2!C5),"-",INDEKSI2!C5)</f>
        <v>125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22" t="s">
        <v>1077</v>
      </c>
      <c r="B697" s="1122"/>
      <c r="C697" s="806">
        <f>IF(ISBLANK(INDEKSI1!B8),"-",INDEKSI1!B8)</f>
        <v>23.85</v>
      </c>
      <c r="D697" s="315"/>
      <c r="E697" s="314"/>
      <c r="F697" s="5"/>
      <c r="G697" s="838">
        <v>2013</v>
      </c>
      <c r="H697" s="559">
        <f>IF(ISBLANK(INDEKSI2!B6),"-",INDEKSI2!B6)</f>
        <v>27.23</v>
      </c>
      <c r="I697" s="559">
        <f>IF(ISBLANK(INDEKSI2!C6),"-",INDEKSI2!C6)</f>
        <v>110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70"/>
      <c r="B698" s="1170"/>
      <c r="C698" s="543"/>
      <c r="D698" s="315"/>
      <c r="E698" s="314"/>
      <c r="F698" s="5"/>
      <c r="G698" s="839">
        <v>2014</v>
      </c>
      <c r="H698" s="836">
        <f>IF(ISBLANK(INDEKSI2!B7),"-",INDEKSI2!B7)</f>
        <v>28.44</v>
      </c>
      <c r="I698" s="836">
        <f>IF(ISBLANK(INDEKSI2!C7),"-",INDEKSI2!C7)</f>
        <v>106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2" t="s">
        <v>1646</v>
      </c>
      <c r="B708" s="1152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30788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6966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53" t="s">
        <v>1649</v>
      </c>
      <c r="B711" s="1153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103303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28439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3.4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4.0999999999999996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68" t="s">
        <v>1278</v>
      </c>
      <c r="C742" s="1168"/>
      <c r="D742" s="1168"/>
      <c r="E742" s="1168"/>
      <c r="F742" s="1168"/>
      <c r="G742" s="1168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11</v>
      </c>
      <c r="D6" s="612">
        <v>1</v>
      </c>
      <c r="E6" s="612">
        <v>10</v>
      </c>
      <c r="F6" s="1033">
        <v>65</v>
      </c>
      <c r="G6" s="612">
        <v>29</v>
      </c>
      <c r="H6" s="980">
        <v>36</v>
      </c>
      <c r="I6" s="1034">
        <v>24.8</v>
      </c>
      <c r="J6" s="612">
        <v>21.2</v>
      </c>
      <c r="K6" s="1035">
        <v>28.7</v>
      </c>
      <c r="L6" s="1033">
        <v>214</v>
      </c>
      <c r="M6" s="612">
        <v>114</v>
      </c>
      <c r="N6" s="1028">
        <v>100</v>
      </c>
      <c r="O6" s="1034">
        <v>68.400000000000006</v>
      </c>
      <c r="P6" s="612">
        <v>69.099999999999994</v>
      </c>
      <c r="Q6" s="1028">
        <v>67.599999999999994</v>
      </c>
      <c r="R6" s="1033">
        <v>112</v>
      </c>
      <c r="S6" s="612">
        <v>64</v>
      </c>
      <c r="T6" s="1035">
        <v>48</v>
      </c>
    </row>
    <row r="7" spans="1:20" x14ac:dyDescent="0.25">
      <c r="A7" s="286">
        <v>2021</v>
      </c>
      <c r="B7" s="602">
        <v>1</v>
      </c>
      <c r="C7" s="601">
        <v>11</v>
      </c>
      <c r="D7" s="612">
        <v>1</v>
      </c>
      <c r="E7" s="612">
        <v>10</v>
      </c>
      <c r="F7" s="1033">
        <v>56</v>
      </c>
      <c r="G7" s="612">
        <v>28</v>
      </c>
      <c r="H7" s="980">
        <v>28</v>
      </c>
      <c r="I7" s="1034">
        <v>21.5</v>
      </c>
      <c r="J7" s="612">
        <v>20.399999999999999</v>
      </c>
      <c r="K7" s="1035">
        <v>22.7</v>
      </c>
      <c r="L7" s="1033">
        <v>228</v>
      </c>
      <c r="M7" s="612">
        <v>121</v>
      </c>
      <c r="N7" s="1028">
        <v>107</v>
      </c>
      <c r="O7" s="1034">
        <v>78.2</v>
      </c>
      <c r="P7" s="612">
        <v>81.5</v>
      </c>
      <c r="Q7" s="1028">
        <v>74.8</v>
      </c>
      <c r="R7" s="1033">
        <v>106</v>
      </c>
      <c r="S7" s="612">
        <v>58</v>
      </c>
      <c r="T7" s="1035">
        <v>48</v>
      </c>
    </row>
    <row r="8" spans="1:20" x14ac:dyDescent="0.25">
      <c r="A8" s="219">
        <v>2022</v>
      </c>
      <c r="B8" s="617">
        <v>1</v>
      </c>
      <c r="C8" s="947">
        <v>11</v>
      </c>
      <c r="D8" s="981">
        <v>1</v>
      </c>
      <c r="E8" s="981">
        <v>10</v>
      </c>
      <c r="F8" s="1036">
        <v>68</v>
      </c>
      <c r="G8" s="981">
        <v>37</v>
      </c>
      <c r="H8" s="979">
        <v>31</v>
      </c>
      <c r="I8" s="754">
        <v>24.8</v>
      </c>
      <c r="J8" s="981">
        <v>26.2</v>
      </c>
      <c r="K8" s="1037">
        <v>23.4</v>
      </c>
      <c r="L8" s="1036">
        <v>232</v>
      </c>
      <c r="M8" s="981">
        <v>114</v>
      </c>
      <c r="N8" s="691">
        <v>118</v>
      </c>
      <c r="O8" s="754">
        <v>78.900000000000006</v>
      </c>
      <c r="P8" s="981">
        <v>72.400000000000006</v>
      </c>
      <c r="Q8" s="691">
        <v>86.5</v>
      </c>
      <c r="R8" s="1036">
        <v>125</v>
      </c>
      <c r="S8" s="981">
        <v>63</v>
      </c>
      <c r="T8" s="1037">
        <v>62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3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21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275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439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199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28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88.9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122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89.1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1.7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58.016877637130804</v>
      </c>
      <c r="C21" s="739">
        <f>B10/(B7+B10)*100</f>
        <v>41.983122362869196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94.004282655246257</v>
      </c>
      <c r="C22" s="739">
        <f>B11/(B8+B11)*100</f>
        <v>5.9957173447537473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58.016877637130804</v>
      </c>
      <c r="C26" s="739">
        <f>C21</f>
        <v>41.983122362869196</v>
      </c>
    </row>
    <row r="27" spans="1:10" ht="24.75" x14ac:dyDescent="0.25">
      <c r="A27" s="742" t="s">
        <v>1407</v>
      </c>
      <c r="B27" s="739">
        <f>B22</f>
        <v>94.004282655246257</v>
      </c>
      <c r="C27" s="739">
        <f>C22</f>
        <v>5.9957173447537473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3</v>
      </c>
      <c r="D5" s="914" t="s">
        <v>5</v>
      </c>
      <c r="E5" s="211"/>
      <c r="F5" s="125">
        <v>2021</v>
      </c>
      <c r="G5" s="70">
        <v>4</v>
      </c>
      <c r="H5" s="55">
        <v>1</v>
      </c>
      <c r="I5" s="110">
        <v>3</v>
      </c>
      <c r="J5" s="70">
        <v>21</v>
      </c>
      <c r="K5" s="55">
        <v>0</v>
      </c>
      <c r="L5" s="110">
        <v>21</v>
      </c>
      <c r="M5" s="70">
        <v>284</v>
      </c>
      <c r="N5" s="55">
        <v>469</v>
      </c>
      <c r="O5" s="70">
        <v>191</v>
      </c>
      <c r="P5" s="110">
        <v>33</v>
      </c>
    </row>
    <row r="6" spans="1:16" x14ac:dyDescent="0.25">
      <c r="A6" s="923" t="s">
        <v>259</v>
      </c>
      <c r="B6" s="1096">
        <v>0</v>
      </c>
      <c r="C6" s="1097">
        <v>21</v>
      </c>
      <c r="D6" s="915" t="s">
        <v>5</v>
      </c>
      <c r="E6" s="254"/>
      <c r="F6" s="125">
        <v>2022</v>
      </c>
      <c r="G6" s="212">
        <v>4</v>
      </c>
      <c r="H6" s="58">
        <v>1</v>
      </c>
      <c r="I6" s="160">
        <v>3</v>
      </c>
      <c r="J6" s="212">
        <v>21</v>
      </c>
      <c r="K6" s="58">
        <v>0</v>
      </c>
      <c r="L6" s="160">
        <v>21</v>
      </c>
      <c r="M6" s="212">
        <v>275</v>
      </c>
      <c r="N6" s="58">
        <v>439</v>
      </c>
      <c r="O6" s="212">
        <v>199</v>
      </c>
      <c r="P6" s="160">
        <v>28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3</v>
      </c>
      <c r="H7" s="94">
        <v>1</v>
      </c>
      <c r="I7" s="169">
        <v>2</v>
      </c>
      <c r="J7" s="167"/>
      <c r="K7" s="94"/>
      <c r="L7" s="169"/>
      <c r="M7" s="167">
        <v>476</v>
      </c>
      <c r="N7" s="94">
        <v>453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3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21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90.5</v>
      </c>
      <c r="C5" s="611">
        <v>88.9</v>
      </c>
      <c r="D5" s="945">
        <v>92.2</v>
      </c>
      <c r="E5" s="610"/>
      <c r="F5" s="611"/>
      <c r="G5" s="945"/>
      <c r="H5" s="610"/>
      <c r="I5" s="611"/>
      <c r="J5" s="945"/>
      <c r="K5" s="610">
        <v>135</v>
      </c>
      <c r="L5" s="611">
        <v>71</v>
      </c>
      <c r="M5" s="945">
        <v>64</v>
      </c>
      <c r="N5" s="610">
        <v>95.8</v>
      </c>
      <c r="O5" s="611">
        <v>91.1</v>
      </c>
      <c r="P5" s="945">
        <v>101.6</v>
      </c>
      <c r="Q5" s="610">
        <v>0.7</v>
      </c>
      <c r="R5" s="611">
        <v>0.4</v>
      </c>
      <c r="S5" s="945">
        <v>1</v>
      </c>
    </row>
    <row r="6" spans="1:19" x14ac:dyDescent="0.25">
      <c r="A6" s="286">
        <v>2021</v>
      </c>
      <c r="B6" s="457">
        <v>88.5</v>
      </c>
      <c r="C6" s="458">
        <v>86.6</v>
      </c>
      <c r="D6" s="976">
        <v>90.5</v>
      </c>
      <c r="E6" s="457">
        <v>6</v>
      </c>
      <c r="F6" s="458">
        <v>6</v>
      </c>
      <c r="G6" s="976">
        <v>0</v>
      </c>
      <c r="H6" s="457">
        <v>0</v>
      </c>
      <c r="I6" s="458">
        <v>0</v>
      </c>
      <c r="J6" s="976">
        <v>0</v>
      </c>
      <c r="K6" s="457">
        <v>133</v>
      </c>
      <c r="L6" s="458">
        <v>79</v>
      </c>
      <c r="M6" s="976">
        <v>54</v>
      </c>
      <c r="N6" s="457">
        <v>89.3</v>
      </c>
      <c r="O6" s="458">
        <v>94.6</v>
      </c>
      <c r="P6" s="976">
        <v>84</v>
      </c>
      <c r="Q6" s="457">
        <v>0.4</v>
      </c>
      <c r="R6" s="458">
        <v>0</v>
      </c>
      <c r="S6" s="976">
        <v>0.8</v>
      </c>
    </row>
    <row r="7" spans="1:19" x14ac:dyDescent="0.25">
      <c r="A7" s="286">
        <v>2022</v>
      </c>
      <c r="B7" s="601">
        <v>88.9</v>
      </c>
      <c r="C7" s="612">
        <v>88.6</v>
      </c>
      <c r="D7" s="980">
        <v>89.3</v>
      </c>
      <c r="E7" s="601">
        <v>8</v>
      </c>
      <c r="F7" s="612">
        <v>8</v>
      </c>
      <c r="G7" s="980">
        <v>0</v>
      </c>
      <c r="H7" s="601">
        <v>0</v>
      </c>
      <c r="I7" s="612">
        <v>0</v>
      </c>
      <c r="J7" s="980">
        <v>0</v>
      </c>
      <c r="K7" s="601">
        <v>122</v>
      </c>
      <c r="L7" s="612">
        <v>59</v>
      </c>
      <c r="M7" s="980">
        <v>63</v>
      </c>
      <c r="N7" s="601">
        <v>89.1</v>
      </c>
      <c r="O7" s="612">
        <v>88.2</v>
      </c>
      <c r="P7" s="980">
        <v>90</v>
      </c>
      <c r="Q7" s="601">
        <v>1.7</v>
      </c>
      <c r="R7" s="612">
        <v>1.2</v>
      </c>
      <c r="S7" s="980">
        <v>2.2000000000000002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419976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27059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62</v>
      </c>
      <c r="C5" s="616">
        <v>40</v>
      </c>
      <c r="D5" s="616">
        <v>22</v>
      </c>
      <c r="E5" s="599">
        <v>88</v>
      </c>
      <c r="F5" s="616">
        <v>44</v>
      </c>
      <c r="G5" s="945">
        <v>44</v>
      </c>
      <c r="H5" s="616">
        <v>173</v>
      </c>
      <c r="I5" s="616">
        <v>79</v>
      </c>
      <c r="J5" s="616">
        <v>94</v>
      </c>
      <c r="K5" s="217">
        <f>SUM(B5,E5,H5)</f>
        <v>323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58</v>
      </c>
      <c r="C6" s="612">
        <v>33</v>
      </c>
      <c r="D6" s="946">
        <v>25</v>
      </c>
      <c r="E6" s="601">
        <v>94</v>
      </c>
      <c r="F6" s="612">
        <v>46</v>
      </c>
      <c r="G6" s="946">
        <v>48</v>
      </c>
      <c r="H6" s="601">
        <v>181</v>
      </c>
      <c r="I6" s="612">
        <v>79</v>
      </c>
      <c r="J6" s="612">
        <v>102</v>
      </c>
      <c r="K6" s="218">
        <f>SUM(B6,E6,H6)</f>
        <v>333</v>
      </c>
      <c r="M6" s="105" t="s">
        <v>284</v>
      </c>
      <c r="N6" s="171">
        <f>IF(ISBLANK(J7),"",J7)</f>
        <v>113</v>
      </c>
      <c r="O6" s="80">
        <f>IF(ISBLANK(I7),"",I7)</f>
        <v>74</v>
      </c>
      <c r="P6" s="211"/>
    </row>
    <row r="7" spans="1:17" ht="24.75" x14ac:dyDescent="0.25">
      <c r="A7" s="218">
        <v>2023</v>
      </c>
      <c r="B7" s="601">
        <v>69</v>
      </c>
      <c r="C7" s="612">
        <v>41</v>
      </c>
      <c r="D7" s="946">
        <v>28</v>
      </c>
      <c r="E7" s="601">
        <v>103</v>
      </c>
      <c r="F7" s="612">
        <v>49</v>
      </c>
      <c r="G7" s="946">
        <v>54</v>
      </c>
      <c r="H7" s="601">
        <v>187</v>
      </c>
      <c r="I7" s="612">
        <v>74</v>
      </c>
      <c r="J7" s="612">
        <v>113</v>
      </c>
      <c r="K7" s="218">
        <f>SUM(B7,E7,H7)</f>
        <v>359</v>
      </c>
      <c r="M7" s="106" t="s">
        <v>285</v>
      </c>
      <c r="N7" s="220">
        <f>IF(ISBLANK(G7),"",G7)</f>
        <v>54</v>
      </c>
      <c r="O7" s="107">
        <f>IF(ISBLANK(F7),"",F7)</f>
        <v>49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28</v>
      </c>
      <c r="O8" s="83">
        <f>IF(ISBLANK(C7),"",C7)</f>
        <v>41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113</v>
      </c>
      <c r="O13" s="80">
        <f>IF(ISBLANK(I7),"",I7)</f>
        <v>74</v>
      </c>
      <c r="P13" s="211"/>
    </row>
    <row r="14" spans="1:17" ht="27.75" customHeight="1" x14ac:dyDescent="0.25">
      <c r="M14" s="106" t="s">
        <v>515</v>
      </c>
      <c r="N14" s="220">
        <f>IF(ISBLANK(G7),"",G7)</f>
        <v>54</v>
      </c>
      <c r="O14" s="107">
        <f>IF(ISBLANK(F7),"",F7)</f>
        <v>49</v>
      </c>
      <c r="P14" s="211"/>
    </row>
    <row r="15" spans="1:17" ht="26.25" customHeight="1" x14ac:dyDescent="0.25">
      <c r="M15" s="108" t="s">
        <v>516</v>
      </c>
      <c r="N15" s="170">
        <f>IF(ISBLANK(D7),"",D7)</f>
        <v>28</v>
      </c>
      <c r="O15" s="83">
        <f>IF(ISBLANK(C7),"",C7)</f>
        <v>41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44</v>
      </c>
      <c r="C21" s="616">
        <v>20</v>
      </c>
      <c r="D21" s="616">
        <v>24</v>
      </c>
      <c r="E21" s="599">
        <v>26</v>
      </c>
      <c r="F21" s="616">
        <v>7</v>
      </c>
      <c r="G21" s="945">
        <v>19</v>
      </c>
      <c r="H21" s="616">
        <v>45</v>
      </c>
      <c r="I21" s="616">
        <v>22</v>
      </c>
      <c r="J21" s="616">
        <v>23</v>
      </c>
      <c r="K21" s="217">
        <f>SUM(B21,E21,H21)</f>
        <v>115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12</v>
      </c>
      <c r="C22" s="1028">
        <v>7</v>
      </c>
      <c r="D22" s="980">
        <v>5</v>
      </c>
      <c r="E22" s="1034">
        <v>30</v>
      </c>
      <c r="F22" s="1028">
        <v>9</v>
      </c>
      <c r="G22" s="980">
        <v>21</v>
      </c>
      <c r="H22" s="1034">
        <v>41</v>
      </c>
      <c r="I22" s="1028">
        <v>25</v>
      </c>
      <c r="J22" s="1028">
        <v>16</v>
      </c>
      <c r="K22" s="218">
        <f>SUM(B22,E22,H22)</f>
        <v>83</v>
      </c>
      <c r="M22" s="105" t="s">
        <v>284</v>
      </c>
      <c r="N22" s="171">
        <f>IF(ISBLANK(J23),"",J23)</f>
        <v>16</v>
      </c>
      <c r="O22" s="80">
        <f>IF(ISBLANK(I23),"",I23)</f>
        <v>16</v>
      </c>
      <c r="P22" s="211"/>
    </row>
    <row r="23" spans="1:17" ht="24.75" x14ac:dyDescent="0.25">
      <c r="A23" s="218">
        <v>2022</v>
      </c>
      <c r="B23" s="1034">
        <v>27</v>
      </c>
      <c r="C23" s="1028">
        <v>19</v>
      </c>
      <c r="D23" s="980">
        <v>8</v>
      </c>
      <c r="E23" s="1034">
        <v>24</v>
      </c>
      <c r="F23" s="1028">
        <v>8</v>
      </c>
      <c r="G23" s="980">
        <v>16</v>
      </c>
      <c r="H23" s="1034">
        <v>32</v>
      </c>
      <c r="I23" s="1028">
        <v>16</v>
      </c>
      <c r="J23" s="1028">
        <v>16</v>
      </c>
      <c r="K23" s="218">
        <f>SUM(B23,E23,H23)</f>
        <v>83</v>
      </c>
      <c r="M23" s="106" t="s">
        <v>285</v>
      </c>
      <c r="N23" s="220">
        <f>IF(ISBLANK(G23),"",G23)</f>
        <v>16</v>
      </c>
      <c r="O23" s="107">
        <f>IF(ISBLANK(F23),"",F23)</f>
        <v>8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8</v>
      </c>
      <c r="O24" s="109">
        <f>IF(ISBLANK(C23),"",C23)</f>
        <v>19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16</v>
      </c>
      <c r="O29" s="80">
        <f>IF(ISBLANK(I23),"",I23)</f>
        <v>16</v>
      </c>
      <c r="P29" s="211"/>
    </row>
    <row r="30" spans="1:17" ht="27.75" customHeight="1" x14ac:dyDescent="0.25">
      <c r="M30" s="106" t="s">
        <v>515</v>
      </c>
      <c r="N30" s="220">
        <f>IF(ISBLANK(G23),"",G23)</f>
        <v>16</v>
      </c>
      <c r="O30" s="107">
        <f>IF(ISBLANK(F23),"",F23)</f>
        <v>8</v>
      </c>
      <c r="P30" s="211"/>
    </row>
    <row r="31" spans="1:17" ht="27.75" customHeight="1" x14ac:dyDescent="0.25">
      <c r="M31" s="108" t="s">
        <v>516</v>
      </c>
      <c r="N31" s="221">
        <f>IF(ISBLANK(D23),"",D23)</f>
        <v>8</v>
      </c>
      <c r="O31" s="109">
        <f>IF(ISBLANK(C23),"",C23)</f>
        <v>19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247393</v>
      </c>
      <c r="D5" s="253"/>
    </row>
    <row r="6" spans="1:4" ht="30" x14ac:dyDescent="0.25">
      <c r="A6" s="686" t="s">
        <v>474</v>
      </c>
      <c r="B6" s="617">
        <v>172583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13.4</v>
      </c>
      <c r="J6" s="458">
        <v>14.1</v>
      </c>
      <c r="K6" s="976">
        <v>12.7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32</v>
      </c>
      <c r="C5" s="207">
        <v>35</v>
      </c>
      <c r="G5" s="113"/>
      <c r="H5" s="174" t="s">
        <v>586</v>
      </c>
      <c r="I5" s="207">
        <v>9</v>
      </c>
      <c r="J5" s="207">
        <v>13</v>
      </c>
    </row>
    <row r="6" spans="1:13" ht="15" customHeight="1" x14ac:dyDescent="0.25">
      <c r="A6" s="175" t="s">
        <v>587</v>
      </c>
      <c r="B6" s="208">
        <v>259</v>
      </c>
      <c r="C6" s="208">
        <v>81</v>
      </c>
      <c r="G6" s="113"/>
      <c r="H6" s="175" t="s">
        <v>587</v>
      </c>
      <c r="I6" s="208">
        <v>100</v>
      </c>
      <c r="J6" s="208">
        <v>44</v>
      </c>
    </row>
    <row r="7" spans="1:13" ht="15" customHeight="1" x14ac:dyDescent="0.25">
      <c r="A7" s="175" t="s">
        <v>588</v>
      </c>
      <c r="B7" s="208">
        <v>2341</v>
      </c>
      <c r="C7" s="208">
        <v>1522</v>
      </c>
      <c r="G7" s="113"/>
      <c r="H7" s="175" t="s">
        <v>588</v>
      </c>
      <c r="I7" s="208">
        <v>1271</v>
      </c>
      <c r="J7" s="208">
        <v>712</v>
      </c>
    </row>
    <row r="8" spans="1:13" ht="15" customHeight="1" x14ac:dyDescent="0.25">
      <c r="A8" s="175" t="s">
        <v>589</v>
      </c>
      <c r="B8" s="208">
        <v>2692</v>
      </c>
      <c r="C8" s="208">
        <v>2749</v>
      </c>
      <c r="G8" s="113"/>
      <c r="H8" s="175" t="s">
        <v>589</v>
      </c>
      <c r="I8" s="208">
        <v>2523</v>
      </c>
      <c r="J8" s="208">
        <v>2425</v>
      </c>
    </row>
    <row r="9" spans="1:13" ht="15" customHeight="1" x14ac:dyDescent="0.25">
      <c r="A9" s="175" t="s">
        <v>590</v>
      </c>
      <c r="B9" s="208">
        <v>2081</v>
      </c>
      <c r="C9" s="208">
        <v>2408</v>
      </c>
      <c r="G9" s="113"/>
      <c r="H9" s="175" t="s">
        <v>590</v>
      </c>
      <c r="I9" s="208">
        <v>2257</v>
      </c>
      <c r="J9" s="208">
        <v>2722</v>
      </c>
    </row>
    <row r="10" spans="1:13" ht="15" customHeight="1" x14ac:dyDescent="0.25">
      <c r="A10" s="175" t="s">
        <v>591</v>
      </c>
      <c r="B10" s="208">
        <v>243</v>
      </c>
      <c r="C10" s="208">
        <v>250</v>
      </c>
      <c r="G10" s="113"/>
      <c r="H10" s="175" t="s">
        <v>591</v>
      </c>
      <c r="I10" s="208">
        <v>263</v>
      </c>
      <c r="J10" s="208">
        <v>240</v>
      </c>
    </row>
    <row r="11" spans="1:13" ht="15" customHeight="1" x14ac:dyDescent="0.25">
      <c r="A11" s="176" t="s">
        <v>592</v>
      </c>
      <c r="B11" s="209">
        <v>320</v>
      </c>
      <c r="C11" s="209">
        <v>268</v>
      </c>
      <c r="G11" s="113"/>
      <c r="H11" s="176" t="s">
        <v>592</v>
      </c>
      <c r="I11" s="209">
        <v>598</v>
      </c>
      <c r="J11" s="209">
        <v>455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32</v>
      </c>
      <c r="C17" s="178">
        <f>IF(ISBLANK(C5),"0",C5)</f>
        <v>35</v>
      </c>
      <c r="G17" s="113"/>
      <c r="H17" s="174" t="s">
        <v>586</v>
      </c>
      <c r="I17" s="177">
        <f>IF(ISBLANK(I5),"0",I5)</f>
        <v>9</v>
      </c>
      <c r="J17" s="178">
        <f>IF(ISBLANK(J5),"0",J5)</f>
        <v>13</v>
      </c>
    </row>
    <row r="18" spans="1:13" ht="15" customHeight="1" x14ac:dyDescent="0.25">
      <c r="A18" s="175" t="s">
        <v>587</v>
      </c>
      <c r="B18" s="179">
        <f t="shared" ref="B18:C18" si="0">IF(ISBLANK(B6),"0",B6)</f>
        <v>259</v>
      </c>
      <c r="C18" s="180">
        <f t="shared" si="0"/>
        <v>81</v>
      </c>
      <c r="G18" s="113"/>
      <c r="H18" s="175" t="s">
        <v>587</v>
      </c>
      <c r="I18" s="179">
        <f t="shared" ref="I18:J18" si="1">IF(ISBLANK(I6),"0",I6)</f>
        <v>100</v>
      </c>
      <c r="J18" s="180">
        <f t="shared" si="1"/>
        <v>44</v>
      </c>
    </row>
    <row r="19" spans="1:13" ht="15" customHeight="1" x14ac:dyDescent="0.25">
      <c r="A19" s="175" t="s">
        <v>588</v>
      </c>
      <c r="B19" s="179">
        <f t="shared" ref="B19:C19" si="2">IF(ISBLANK(B7),"0",B7)</f>
        <v>2341</v>
      </c>
      <c r="C19" s="180">
        <f t="shared" si="2"/>
        <v>1522</v>
      </c>
      <c r="G19" s="113"/>
      <c r="H19" s="175" t="s">
        <v>588</v>
      </c>
      <c r="I19" s="179">
        <f t="shared" ref="I19:J19" si="3">IF(ISBLANK(I7),"0",I7)</f>
        <v>1271</v>
      </c>
      <c r="J19" s="180">
        <f t="shared" si="3"/>
        <v>712</v>
      </c>
    </row>
    <row r="20" spans="1:13" ht="15" customHeight="1" x14ac:dyDescent="0.25">
      <c r="A20" s="175" t="s">
        <v>589</v>
      </c>
      <c r="B20" s="179">
        <f t="shared" ref="B20:C20" si="4">IF(ISBLANK(B8),"0",B8)</f>
        <v>2692</v>
      </c>
      <c r="C20" s="180">
        <f t="shared" si="4"/>
        <v>2749</v>
      </c>
      <c r="G20" s="113"/>
      <c r="H20" s="175" t="s">
        <v>589</v>
      </c>
      <c r="I20" s="179">
        <f t="shared" ref="I20:J20" si="5">IF(ISBLANK(I8),"0",I8)</f>
        <v>2523</v>
      </c>
      <c r="J20" s="180">
        <f t="shared" si="5"/>
        <v>2425</v>
      </c>
    </row>
    <row r="21" spans="1:13" ht="15" customHeight="1" x14ac:dyDescent="0.25">
      <c r="A21" s="175" t="s">
        <v>590</v>
      </c>
      <c r="B21" s="179">
        <f t="shared" ref="B21:C21" si="6">IF(ISBLANK(B9),"0",B9)</f>
        <v>2081</v>
      </c>
      <c r="C21" s="180">
        <f t="shared" si="6"/>
        <v>2408</v>
      </c>
      <c r="G21" s="113"/>
      <c r="H21" s="175" t="s">
        <v>590</v>
      </c>
      <c r="I21" s="179">
        <f t="shared" ref="I21:J21" si="7">IF(ISBLANK(I9),"0",I9)</f>
        <v>2257</v>
      </c>
      <c r="J21" s="180">
        <f t="shared" si="7"/>
        <v>2722</v>
      </c>
    </row>
    <row r="22" spans="1:13" ht="15" customHeight="1" x14ac:dyDescent="0.25">
      <c r="A22" s="175" t="s">
        <v>591</v>
      </c>
      <c r="B22" s="179">
        <f t="shared" ref="B22:C22" si="8">IF(ISBLANK(B10),"0",B10)</f>
        <v>243</v>
      </c>
      <c r="C22" s="180">
        <f t="shared" si="8"/>
        <v>250</v>
      </c>
      <c r="G22" s="113"/>
      <c r="H22" s="175" t="s">
        <v>591</v>
      </c>
      <c r="I22" s="179">
        <f t="shared" ref="I22:J22" si="9">IF(ISBLANK(I10),"0",I10)</f>
        <v>263</v>
      </c>
      <c r="J22" s="180">
        <f t="shared" si="9"/>
        <v>240</v>
      </c>
    </row>
    <row r="23" spans="1:13" ht="15" customHeight="1" x14ac:dyDescent="0.25">
      <c r="A23" s="176" t="s">
        <v>592</v>
      </c>
      <c r="B23" s="181">
        <f t="shared" ref="B23:C23" si="10">IF(ISBLANK(B11),"0",B11)</f>
        <v>320</v>
      </c>
      <c r="C23" s="182">
        <f t="shared" si="10"/>
        <v>268</v>
      </c>
      <c r="G23" s="113"/>
      <c r="H23" s="176" t="s">
        <v>592</v>
      </c>
      <c r="I23" s="181">
        <f t="shared" ref="I23:J23" si="11">IF(ISBLANK(I11),"0",I11)</f>
        <v>598</v>
      </c>
      <c r="J23" s="182">
        <f t="shared" si="11"/>
        <v>455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0.40160642570281119</v>
      </c>
      <c r="C29" s="184">
        <f>C17/SUM(C17:C23)*100</f>
        <v>0.4785997538629837</v>
      </c>
      <c r="D29" s="253"/>
      <c r="E29" s="253"/>
      <c r="G29" s="113"/>
      <c r="H29" s="174" t="s">
        <v>593</v>
      </c>
      <c r="I29" s="184">
        <f>I17/SUM(I17:I23)*100</f>
        <v>0.12818686796752599</v>
      </c>
      <c r="J29" s="184">
        <f>J17/SUM(J17:J23)*100</f>
        <v>0.19664196036908183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3.2505020080321287</v>
      </c>
      <c r="C30" s="185">
        <f>C18/SUM(C17:C23)*100</f>
        <v>1.1076165732257623</v>
      </c>
      <c r="D30" s="253"/>
      <c r="E30" s="253"/>
      <c r="G30" s="113"/>
      <c r="H30" s="175" t="s">
        <v>594</v>
      </c>
      <c r="I30" s="185">
        <f>I18/SUM(I17:I23)*100</f>
        <v>1.4242985329725111</v>
      </c>
      <c r="J30" s="185">
        <f>J18/SUM(J17:J23)*100</f>
        <v>0.66555740432612309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29.380020080321284</v>
      </c>
      <c r="C31" s="185">
        <f>C19/SUM(C17:C23)*100</f>
        <v>20.812252153698893</v>
      </c>
      <c r="D31" s="253"/>
      <c r="E31" s="253"/>
      <c r="G31" s="113"/>
      <c r="H31" s="175" t="s">
        <v>595</v>
      </c>
      <c r="I31" s="185">
        <f>I19/SUM(I17:I23)*100</f>
        <v>18.102834354080617</v>
      </c>
      <c r="J31" s="185">
        <f>J19/SUM(J17:J23)*100</f>
        <v>10.769928906368174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33.785140562248998</v>
      </c>
      <c r="C32" s="185">
        <f>C20/SUM(C17:C23)*100</f>
        <v>37.590592096266924</v>
      </c>
      <c r="D32" s="253"/>
      <c r="E32" s="253"/>
      <c r="G32" s="113"/>
      <c r="H32" s="175" t="s">
        <v>596</v>
      </c>
      <c r="I32" s="185">
        <f>I20/SUM(I17:I23)*100</f>
        <v>35.935051986896454</v>
      </c>
      <c r="J32" s="185">
        <f>J20/SUM(J17:J23)*100</f>
        <v>36.681288761155649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26.11696787148594</v>
      </c>
      <c r="C33" s="185">
        <f>C21/SUM(C17:C23)*100</f>
        <v>32.927663065773281</v>
      </c>
      <c r="D33" s="253"/>
      <c r="E33" s="253"/>
      <c r="G33" s="113"/>
      <c r="H33" s="175" t="s">
        <v>597</v>
      </c>
      <c r="I33" s="185">
        <f>I21/SUM(I17:I23)*100</f>
        <v>32.146417889189578</v>
      </c>
      <c r="J33" s="185">
        <f>J21/SUM(J17:J23)*100</f>
        <v>41.17380124035698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3.0496987951807228</v>
      </c>
      <c r="C34" s="185">
        <f>C22/SUM(C17:C23)*100</f>
        <v>3.4185696704498838</v>
      </c>
      <c r="D34" s="253"/>
      <c r="E34" s="253"/>
      <c r="G34" s="113"/>
      <c r="H34" s="175" t="s">
        <v>598</v>
      </c>
      <c r="I34" s="185">
        <f>I22/SUM(I17:I23)*100</f>
        <v>3.7459051417177043</v>
      </c>
      <c r="J34" s="185">
        <f>J22/SUM(J17:J23)*100</f>
        <v>3.6303131145061265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4.0160642570281126</v>
      </c>
      <c r="C35" s="186">
        <f>C23/SUM(C17:C23)*100</f>
        <v>3.6647066867222753</v>
      </c>
      <c r="D35" s="253"/>
      <c r="E35" s="253"/>
      <c r="G35" s="113"/>
      <c r="H35" s="176" t="s">
        <v>599</v>
      </c>
      <c r="I35" s="186">
        <f>I23/SUM(I17:I23)*100</f>
        <v>8.5173052271756156</v>
      </c>
      <c r="J35" s="186">
        <f>J23/SUM(J17:J23)*100</f>
        <v>6.8824686129178634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0.40160642570281119</v>
      </c>
      <c r="C41" s="184">
        <f t="shared" si="12"/>
        <v>0.4785997538629837</v>
      </c>
      <c r="G41" s="113"/>
      <c r="H41" s="174" t="s">
        <v>601</v>
      </c>
      <c r="I41" s="184">
        <f t="shared" ref="I41:J41" si="13">I29</f>
        <v>0.12818686796752599</v>
      </c>
      <c r="J41" s="184">
        <f t="shared" si="13"/>
        <v>0.19664196036908183</v>
      </c>
    </row>
    <row r="42" spans="1:12" x14ac:dyDescent="0.25">
      <c r="A42" s="175" t="s">
        <v>602</v>
      </c>
      <c r="B42" s="185">
        <f t="shared" si="12"/>
        <v>3.2505020080321287</v>
      </c>
      <c r="C42" s="185">
        <f t="shared" si="12"/>
        <v>1.1076165732257623</v>
      </c>
      <c r="G42" s="113"/>
      <c r="H42" s="175" t="s">
        <v>602</v>
      </c>
      <c r="I42" s="185">
        <f t="shared" ref="I42:J42" si="14">I30</f>
        <v>1.4242985329725111</v>
      </c>
      <c r="J42" s="185">
        <f t="shared" si="14"/>
        <v>0.66555740432612309</v>
      </c>
    </row>
    <row r="43" spans="1:12" x14ac:dyDescent="0.25">
      <c r="A43" s="175" t="s">
        <v>603</v>
      </c>
      <c r="B43" s="185">
        <f t="shared" si="12"/>
        <v>29.380020080321284</v>
      </c>
      <c r="C43" s="185">
        <f t="shared" si="12"/>
        <v>20.812252153698893</v>
      </c>
      <c r="G43" s="113"/>
      <c r="H43" s="175" t="s">
        <v>603</v>
      </c>
      <c r="I43" s="185">
        <f t="shared" ref="I43:J43" si="15">I31</f>
        <v>18.102834354080617</v>
      </c>
      <c r="J43" s="185">
        <f t="shared" si="15"/>
        <v>10.769928906368174</v>
      </c>
    </row>
    <row r="44" spans="1:12" x14ac:dyDescent="0.25">
      <c r="A44" s="175" t="s">
        <v>604</v>
      </c>
      <c r="B44" s="185">
        <f t="shared" si="12"/>
        <v>33.785140562248998</v>
      </c>
      <c r="C44" s="185">
        <f t="shared" si="12"/>
        <v>37.590592096266924</v>
      </c>
      <c r="G44" s="113"/>
      <c r="H44" s="175" t="s">
        <v>604</v>
      </c>
      <c r="I44" s="185">
        <f t="shared" ref="I44:J44" si="16">I32</f>
        <v>35.935051986896454</v>
      </c>
      <c r="J44" s="185">
        <f t="shared" si="16"/>
        <v>36.681288761155649</v>
      </c>
    </row>
    <row r="45" spans="1:12" x14ac:dyDescent="0.25">
      <c r="A45" s="175" t="s">
        <v>605</v>
      </c>
      <c r="B45" s="185">
        <f t="shared" si="12"/>
        <v>26.11696787148594</v>
      </c>
      <c r="C45" s="185">
        <f t="shared" si="12"/>
        <v>32.927663065773281</v>
      </c>
      <c r="G45" s="113"/>
      <c r="H45" s="175" t="s">
        <v>605</v>
      </c>
      <c r="I45" s="185">
        <f t="shared" ref="I45:J45" si="17">I33</f>
        <v>32.146417889189578</v>
      </c>
      <c r="J45" s="185">
        <f t="shared" si="17"/>
        <v>41.17380124035698</v>
      </c>
    </row>
    <row r="46" spans="1:12" x14ac:dyDescent="0.25">
      <c r="A46" s="175" t="s">
        <v>606</v>
      </c>
      <c r="B46" s="185">
        <f t="shared" si="12"/>
        <v>3.0496987951807228</v>
      </c>
      <c r="C46" s="185">
        <f t="shared" si="12"/>
        <v>3.4185696704498838</v>
      </c>
      <c r="G46" s="113"/>
      <c r="H46" s="175" t="s">
        <v>606</v>
      </c>
      <c r="I46" s="185">
        <f t="shared" ref="I46:J46" si="18">I34</f>
        <v>3.7459051417177043</v>
      </c>
      <c r="J46" s="185">
        <f t="shared" si="18"/>
        <v>3.6303131145061265</v>
      </c>
    </row>
    <row r="47" spans="1:12" x14ac:dyDescent="0.25">
      <c r="A47" s="176" t="s">
        <v>607</v>
      </c>
      <c r="B47" s="186">
        <f t="shared" si="12"/>
        <v>4.0160642570281126</v>
      </c>
      <c r="C47" s="186">
        <f t="shared" si="12"/>
        <v>3.6647066867222753</v>
      </c>
      <c r="G47" s="113"/>
      <c r="H47" s="176" t="s">
        <v>607</v>
      </c>
      <c r="I47" s="186">
        <f t="shared" ref="I47:J47" si="19">I35</f>
        <v>8.5173052271756156</v>
      </c>
      <c r="J47" s="186">
        <f t="shared" si="19"/>
        <v>6.8824686129178634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5273</v>
      </c>
      <c r="C5" s="207">
        <v>4277</v>
      </c>
      <c r="D5" s="253"/>
      <c r="E5" s="253"/>
      <c r="F5" s="1003"/>
      <c r="H5" s="174" t="s">
        <v>624</v>
      </c>
      <c r="I5" s="207">
        <v>2555</v>
      </c>
      <c r="J5" s="207">
        <v>1925</v>
      </c>
    </row>
    <row r="6" spans="1:10" ht="15" customHeight="1" x14ac:dyDescent="0.25">
      <c r="A6" s="175" t="s">
        <v>625</v>
      </c>
      <c r="B6" s="208">
        <v>1133</v>
      </c>
      <c r="C6" s="208">
        <v>1238</v>
      </c>
      <c r="D6" s="253"/>
      <c r="E6" s="253"/>
      <c r="F6" s="1003"/>
      <c r="H6" s="175" t="s">
        <v>625</v>
      </c>
      <c r="I6" s="208">
        <v>2636</v>
      </c>
      <c r="J6" s="208">
        <v>2946</v>
      </c>
    </row>
    <row r="7" spans="1:10" ht="15" customHeight="1" x14ac:dyDescent="0.25">
      <c r="A7" s="176" t="s">
        <v>626</v>
      </c>
      <c r="B7" s="209">
        <v>1562</v>
      </c>
      <c r="C7" s="209">
        <v>1798</v>
      </c>
      <c r="D7" s="253"/>
      <c r="E7" s="253"/>
      <c r="F7" s="1003"/>
      <c r="H7" s="175" t="s">
        <v>626</v>
      </c>
      <c r="I7" s="208">
        <v>1822</v>
      </c>
      <c r="J7" s="208">
        <v>1724</v>
      </c>
    </row>
    <row r="8" spans="1:10" x14ac:dyDescent="0.25">
      <c r="D8" s="253"/>
      <c r="E8" s="253"/>
      <c r="F8" s="1003"/>
      <c r="H8" s="176" t="s">
        <v>2351</v>
      </c>
      <c r="I8" s="209">
        <v>8</v>
      </c>
      <c r="J8" s="209">
        <v>16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5273</v>
      </c>
      <c r="C13" s="178">
        <f>IF(ISBLANK(C5),"0",C5)</f>
        <v>4277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1133</v>
      </c>
      <c r="C14" s="180">
        <f t="shared" si="0"/>
        <v>1238</v>
      </c>
      <c r="D14" s="253"/>
      <c r="E14" s="253"/>
      <c r="F14" s="1003"/>
      <c r="H14" s="174" t="s">
        <v>624</v>
      </c>
      <c r="I14" s="177">
        <f>IF(ISBLANK(I5),"0",I5)</f>
        <v>2555</v>
      </c>
      <c r="J14" s="178">
        <f>IF(ISBLANK(J5),"0",J5)</f>
        <v>1925</v>
      </c>
    </row>
    <row r="15" spans="1:10" ht="15" customHeight="1" x14ac:dyDescent="0.25">
      <c r="A15" s="176" t="s">
        <v>626</v>
      </c>
      <c r="B15" s="181">
        <f t="shared" si="0"/>
        <v>1562</v>
      </c>
      <c r="C15" s="182">
        <f t="shared" si="0"/>
        <v>1798</v>
      </c>
      <c r="D15" s="253"/>
      <c r="E15" s="253"/>
      <c r="F15" s="1003"/>
      <c r="H15" s="175" t="s">
        <v>625</v>
      </c>
      <c r="I15" s="179">
        <f t="shared" ref="I15:J15" si="1">IF(ISBLANK(I6),"0",I6)</f>
        <v>2636</v>
      </c>
      <c r="J15" s="180">
        <f t="shared" si="1"/>
        <v>2946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1822</v>
      </c>
      <c r="J16" s="180">
        <f t="shared" si="2"/>
        <v>1724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8</v>
      </c>
      <c r="J17" s="182">
        <f t="shared" si="3"/>
        <v>16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66.177208835341361</v>
      </c>
      <c r="C21" s="184">
        <f>C13/SUM(C13:C15)*100</f>
        <v>58.484889922056617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14.219377510040159</v>
      </c>
      <c r="C22" s="185">
        <f>C14/SUM(C13:C15)*100</f>
        <v>16.928757008067823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19.603413654618475</v>
      </c>
      <c r="C23" s="186">
        <f>C15/SUM(C13:C15)*100</f>
        <v>24.586353069875564</v>
      </c>
      <c r="D23" s="253"/>
      <c r="E23" s="253"/>
      <c r="F23" s="1003"/>
      <c r="H23" s="174" t="s">
        <v>629</v>
      </c>
      <c r="I23" s="184">
        <f>I14/SUM(I14:I17)*100</f>
        <v>36.390827517447654</v>
      </c>
      <c r="J23" s="184">
        <f>J14/SUM(J14:J17)*100</f>
        <v>29.118136439267889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37.544509329155389</v>
      </c>
      <c r="J24" s="185">
        <f>J15/SUM(J14:J17)*100</f>
        <v>44.562093480562694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25.950719270759155</v>
      </c>
      <c r="J25" s="185">
        <f>J16/SUM(J14:J17)*100</f>
        <v>26.077749205869004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0.11394388263780088</v>
      </c>
      <c r="J26" s="186">
        <f>J17/SUM(J14:J17)*100</f>
        <v>0.24202087430040842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66.177208835341361</v>
      </c>
      <c r="C29" s="189">
        <f t="shared" si="4"/>
        <v>58.484889922056617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14.219377510040159</v>
      </c>
      <c r="C30" s="192">
        <f t="shared" si="4"/>
        <v>16.928757008067823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19.603413654618475</v>
      </c>
      <c r="C31" s="195">
        <f t="shared" si="4"/>
        <v>24.586353069875564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36.390827517447654</v>
      </c>
      <c r="J32" s="189">
        <f>J23</f>
        <v>29.118136439267889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37.544509329155389</v>
      </c>
      <c r="J33" s="192">
        <f t="shared" si="5"/>
        <v>44.562093480562694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25.950719270759155</v>
      </c>
      <c r="J34" s="192">
        <f t="shared" si="6"/>
        <v>26.077749205869004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0.11394388263780088</v>
      </c>
      <c r="J35" s="195">
        <f t="shared" si="7"/>
        <v>0.24202087430040842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344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26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15521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45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7.6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22.4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-14.8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73.56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48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232.1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0</v>
      </c>
      <c r="C5" s="655">
        <v>0</v>
      </c>
      <c r="E5" s="28"/>
      <c r="J5" s="654" t="s">
        <v>542</v>
      </c>
      <c r="K5" s="669">
        <f>IF(ISBLANK(B5),"",B5)</f>
        <v>0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1</v>
      </c>
      <c r="C6" s="657">
        <v>4</v>
      </c>
      <c r="E6" s="44"/>
      <c r="J6" s="656" t="s">
        <v>543</v>
      </c>
      <c r="K6" s="670">
        <f t="shared" ref="K6:K10" si="0">IF(ISBLANK(B6),"",B6)</f>
        <v>1</v>
      </c>
      <c r="L6" s="619">
        <f t="shared" ref="L6:L10" si="1">IF(ISBLANK(C6),"",C6)</f>
        <v>4</v>
      </c>
      <c r="N6" s="44"/>
    </row>
    <row r="7" spans="1:15" x14ac:dyDescent="0.25">
      <c r="A7" s="656" t="s">
        <v>641</v>
      </c>
      <c r="B7" s="657">
        <v>11</v>
      </c>
      <c r="C7" s="657">
        <v>13</v>
      </c>
      <c r="E7" s="44"/>
      <c r="J7" s="656" t="s">
        <v>641</v>
      </c>
      <c r="K7" s="670">
        <f t="shared" si="0"/>
        <v>11</v>
      </c>
      <c r="L7" s="619">
        <f t="shared" si="1"/>
        <v>13</v>
      </c>
      <c r="N7" s="44"/>
    </row>
    <row r="8" spans="1:15" x14ac:dyDescent="0.25">
      <c r="A8" s="650" t="s">
        <v>642</v>
      </c>
      <c r="B8" s="651">
        <v>16</v>
      </c>
      <c r="C8" s="651">
        <v>14</v>
      </c>
      <c r="E8" s="21"/>
      <c r="J8" s="650" t="s">
        <v>642</v>
      </c>
      <c r="K8" s="670">
        <f t="shared" si="0"/>
        <v>16</v>
      </c>
      <c r="L8" s="619">
        <f t="shared" si="1"/>
        <v>14</v>
      </c>
      <c r="N8" s="21"/>
    </row>
    <row r="9" spans="1:15" x14ac:dyDescent="0.25">
      <c r="A9" s="650" t="s">
        <v>643</v>
      </c>
      <c r="B9" s="651">
        <v>24</v>
      </c>
      <c r="C9" s="651">
        <v>13</v>
      </c>
      <c r="E9" s="21"/>
      <c r="J9" s="650" t="s">
        <v>643</v>
      </c>
      <c r="K9" s="670">
        <f t="shared" si="0"/>
        <v>24</v>
      </c>
      <c r="L9" s="619">
        <f t="shared" si="1"/>
        <v>13</v>
      </c>
      <c r="N9" s="21"/>
    </row>
    <row r="10" spans="1:15" x14ac:dyDescent="0.25">
      <c r="A10" s="652" t="s">
        <v>365</v>
      </c>
      <c r="B10" s="653">
        <v>187</v>
      </c>
      <c r="C10" s="653">
        <v>20</v>
      </c>
      <c r="J10" s="652" t="s">
        <v>365</v>
      </c>
      <c r="K10" s="671">
        <f t="shared" si="0"/>
        <v>187</v>
      </c>
      <c r="L10" s="620">
        <f t="shared" si="1"/>
        <v>20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2.85</v>
      </c>
      <c r="C15" s="197"/>
      <c r="D15" s="253"/>
      <c r="E15" s="211"/>
      <c r="F15" s="253"/>
      <c r="G15" s="253"/>
      <c r="J15" s="673" t="s">
        <v>488</v>
      </c>
      <c r="K15" s="674">
        <f>B15</f>
        <v>2.85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0.83</v>
      </c>
      <c r="C16" s="197"/>
      <c r="D16" s="253"/>
      <c r="E16" s="254"/>
      <c r="F16" s="253"/>
      <c r="G16" s="253"/>
      <c r="J16" s="675" t="s">
        <v>489</v>
      </c>
      <c r="K16" s="676">
        <f>B16</f>
        <v>0.83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1.45</v>
      </c>
      <c r="C18" s="197"/>
      <c r="D18" s="255"/>
      <c r="E18" s="256"/>
      <c r="F18" s="253"/>
      <c r="G18" s="253"/>
      <c r="J18" s="678" t="s">
        <v>501</v>
      </c>
      <c r="K18" s="674">
        <f>B18</f>
        <v>1.45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2.08</v>
      </c>
      <c r="C19" s="198"/>
      <c r="D19" s="255"/>
      <c r="E19" s="256"/>
      <c r="F19" s="253"/>
      <c r="G19" s="253"/>
      <c r="J19" s="672" t="s">
        <v>502</v>
      </c>
      <c r="K19" s="676">
        <f>B19</f>
        <v>2.08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1.88</v>
      </c>
      <c r="C21" s="253"/>
      <c r="D21" s="253"/>
      <c r="E21" s="253"/>
      <c r="F21" s="253"/>
      <c r="G21" s="253"/>
      <c r="J21" s="661" t="s">
        <v>498</v>
      </c>
      <c r="K21" s="679">
        <f>B21</f>
        <v>1.88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1</v>
      </c>
      <c r="C32" s="655">
        <v>1</v>
      </c>
      <c r="E32" s="28"/>
      <c r="J32" s="654" t="s">
        <v>542</v>
      </c>
      <c r="K32" s="669">
        <f>IF(ISBLANK(B32),"",B32)</f>
        <v>1</v>
      </c>
      <c r="L32" s="618">
        <f>IF(ISBLANK(C32),"",C32)</f>
        <v>1</v>
      </c>
      <c r="N32" s="28"/>
    </row>
    <row r="33" spans="1:15" x14ac:dyDescent="0.25">
      <c r="A33" s="656" t="s">
        <v>543</v>
      </c>
      <c r="B33" s="657">
        <v>1</v>
      </c>
      <c r="C33" s="657">
        <v>2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2</v>
      </c>
      <c r="N33" s="44"/>
    </row>
    <row r="34" spans="1:15" x14ac:dyDescent="0.25">
      <c r="A34" s="656" t="s">
        <v>641</v>
      </c>
      <c r="B34" s="657">
        <v>1</v>
      </c>
      <c r="C34" s="657">
        <v>13</v>
      </c>
      <c r="E34" s="44"/>
      <c r="J34" s="656" t="s">
        <v>641</v>
      </c>
      <c r="K34" s="670">
        <f t="shared" si="2"/>
        <v>1</v>
      </c>
      <c r="L34" s="619">
        <f t="shared" si="3"/>
        <v>13</v>
      </c>
      <c r="N34" s="44"/>
    </row>
    <row r="35" spans="1:15" x14ac:dyDescent="0.25">
      <c r="A35" s="650" t="s">
        <v>642</v>
      </c>
      <c r="B35" s="651">
        <v>14</v>
      </c>
      <c r="C35" s="651">
        <v>9</v>
      </c>
      <c r="E35" s="21"/>
      <c r="J35" s="650" t="s">
        <v>642</v>
      </c>
      <c r="K35" s="670">
        <f t="shared" si="2"/>
        <v>14</v>
      </c>
      <c r="L35" s="619">
        <f t="shared" si="3"/>
        <v>9</v>
      </c>
      <c r="N35" s="21"/>
    </row>
    <row r="36" spans="1:15" x14ac:dyDescent="0.25">
      <c r="A36" s="650" t="s">
        <v>643</v>
      </c>
      <c r="B36" s="651">
        <v>10</v>
      </c>
      <c r="C36" s="651">
        <v>8</v>
      </c>
      <c r="E36" s="21"/>
      <c r="J36" s="650" t="s">
        <v>643</v>
      </c>
      <c r="K36" s="670">
        <f t="shared" si="2"/>
        <v>10</v>
      </c>
      <c r="L36" s="619">
        <f t="shared" si="3"/>
        <v>8</v>
      </c>
      <c r="N36" s="21"/>
    </row>
    <row r="37" spans="1:15" x14ac:dyDescent="0.25">
      <c r="A37" s="652" t="s">
        <v>365</v>
      </c>
      <c r="B37" s="653">
        <v>53</v>
      </c>
      <c r="C37" s="653">
        <v>6</v>
      </c>
      <c r="J37" s="652" t="s">
        <v>365</v>
      </c>
      <c r="K37" s="671">
        <f t="shared" si="2"/>
        <v>53</v>
      </c>
      <c r="L37" s="620">
        <f t="shared" si="3"/>
        <v>6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1.0900000000000001</v>
      </c>
      <c r="C42" s="197"/>
      <c r="D42" s="253"/>
      <c r="E42" s="211"/>
      <c r="F42" s="253"/>
      <c r="G42" s="253"/>
      <c r="J42" s="673" t="s">
        <v>488</v>
      </c>
      <c r="K42" s="674">
        <f>B42</f>
        <v>1.0900000000000001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0.56000000000000005</v>
      </c>
      <c r="C43" s="197"/>
      <c r="D43" s="253"/>
      <c r="E43" s="254"/>
      <c r="F43" s="253"/>
      <c r="G43" s="253"/>
      <c r="J43" s="675" t="s">
        <v>489</v>
      </c>
      <c r="K43" s="676">
        <f>B43</f>
        <v>0.56000000000000005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0.94</v>
      </c>
      <c r="C45" s="197"/>
      <c r="D45" s="255"/>
      <c r="E45" s="256"/>
      <c r="F45" s="253"/>
      <c r="G45" s="253"/>
      <c r="J45" s="678" t="s">
        <v>501</v>
      </c>
      <c r="K45" s="674">
        <f>B45</f>
        <v>0.94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0.78</v>
      </c>
      <c r="C46" s="198"/>
      <c r="D46" s="255"/>
      <c r="E46" s="256"/>
      <c r="F46" s="253"/>
      <c r="G46" s="253"/>
      <c r="J46" s="672" t="s">
        <v>502</v>
      </c>
      <c r="K46" s="676">
        <f>B46</f>
        <v>0.78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0.83</v>
      </c>
      <c r="C48" s="253"/>
      <c r="D48" s="253"/>
      <c r="E48" s="253"/>
      <c r="F48" s="253"/>
      <c r="G48" s="253"/>
      <c r="J48" s="661" t="s">
        <v>498</v>
      </c>
      <c r="K48" s="679">
        <f>B48</f>
        <v>0.83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1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490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1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3396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1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17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2000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1</v>
      </c>
      <c r="C4" s="643">
        <v>200</v>
      </c>
      <c r="D4" s="643">
        <v>1</v>
      </c>
      <c r="E4" s="643">
        <v>300</v>
      </c>
      <c r="F4" s="643">
        <v>1</v>
      </c>
      <c r="G4" s="643">
        <v>17</v>
      </c>
      <c r="H4" s="643">
        <v>2000</v>
      </c>
      <c r="I4" s="253"/>
      <c r="J4" s="253"/>
      <c r="K4" s="253"/>
    </row>
    <row r="5" spans="1:11" x14ac:dyDescent="0.25">
      <c r="A5" s="767">
        <v>2021</v>
      </c>
      <c r="B5" s="602">
        <v>1</v>
      </c>
      <c r="C5" s="602">
        <v>500</v>
      </c>
      <c r="D5" s="602">
        <v>1</v>
      </c>
      <c r="E5" s="602">
        <v>0</v>
      </c>
      <c r="F5" s="602">
        <v>1</v>
      </c>
      <c r="G5" s="602">
        <v>17</v>
      </c>
      <c r="H5" s="602">
        <v>2000</v>
      </c>
      <c r="I5" s="253"/>
      <c r="J5" s="253"/>
      <c r="K5" s="253"/>
    </row>
    <row r="6" spans="1:11" x14ac:dyDescent="0.25">
      <c r="A6" s="481">
        <v>2022</v>
      </c>
      <c r="B6" s="617">
        <v>1</v>
      </c>
      <c r="C6" s="617">
        <v>490</v>
      </c>
      <c r="D6" s="617">
        <v>1</v>
      </c>
      <c r="E6" s="617">
        <v>3396</v>
      </c>
      <c r="F6" s="617">
        <v>1</v>
      </c>
      <c r="G6" s="617">
        <v>17</v>
      </c>
      <c r="H6" s="617">
        <v>2000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22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1.4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1.2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0.9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0.14000000000000001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1.9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37.5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1.1599999999999999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100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92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215028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13854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11.9</v>
      </c>
      <c r="E4" s="600">
        <v>0.92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29.8</v>
      </c>
      <c r="E5" s="751">
        <v>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37.5</v>
      </c>
      <c r="E6" s="959">
        <v>1.1599999999999999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21</v>
      </c>
      <c r="C4" s="643">
        <v>1.4</v>
      </c>
      <c r="D4" s="643">
        <v>1.1000000000000001</v>
      </c>
      <c r="E4" s="643">
        <v>0.14000000000000001</v>
      </c>
      <c r="F4" s="643">
        <v>0.9</v>
      </c>
      <c r="G4" s="643">
        <v>1.9</v>
      </c>
      <c r="H4" s="1066"/>
      <c r="I4" s="253"/>
      <c r="J4" s="253"/>
      <c r="K4" s="253"/>
    </row>
    <row r="5" spans="1:11" x14ac:dyDescent="0.25">
      <c r="A5" s="480">
        <v>2021</v>
      </c>
      <c r="B5" s="602">
        <v>22</v>
      </c>
      <c r="C5" s="602">
        <v>1.5</v>
      </c>
      <c r="D5" s="602">
        <v>1.1000000000000001</v>
      </c>
      <c r="E5" s="602">
        <v>0.14000000000000001</v>
      </c>
      <c r="F5" s="602">
        <v>1</v>
      </c>
      <c r="G5" s="602">
        <v>2</v>
      </c>
      <c r="H5" s="1066"/>
      <c r="I5" s="253"/>
      <c r="J5" s="253"/>
      <c r="K5" s="253"/>
    </row>
    <row r="6" spans="1:11" x14ac:dyDescent="0.25">
      <c r="A6" s="360">
        <v>2022</v>
      </c>
      <c r="B6" s="602">
        <v>22</v>
      </c>
      <c r="C6" s="602">
        <v>1.4</v>
      </c>
      <c r="D6" s="602">
        <v>1.2</v>
      </c>
      <c r="E6" s="602">
        <v>0.14000000000000001</v>
      </c>
      <c r="F6" s="602">
        <v>0.9</v>
      </c>
      <c r="G6" s="602">
        <v>1.9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92.1</v>
      </c>
      <c r="C5" s="602">
        <v>89.1</v>
      </c>
      <c r="D5" s="602">
        <v>1</v>
      </c>
      <c r="E5" s="602">
        <v>6.5</v>
      </c>
      <c r="F5" s="253"/>
      <c r="G5" s="253"/>
      <c r="H5" s="253"/>
    </row>
    <row r="6" spans="1:8" x14ac:dyDescent="0.25">
      <c r="A6" s="360">
        <v>2021</v>
      </c>
      <c r="B6" s="602">
        <v>100</v>
      </c>
      <c r="C6" s="602">
        <v>94.1</v>
      </c>
      <c r="D6" s="602">
        <v>1</v>
      </c>
      <c r="E6" s="602">
        <v>6.6</v>
      </c>
      <c r="F6" s="253"/>
      <c r="G6" s="253"/>
      <c r="H6" s="253"/>
    </row>
    <row r="7" spans="1:8" x14ac:dyDescent="0.25">
      <c r="A7" s="481">
        <v>2022</v>
      </c>
      <c r="B7" s="1067">
        <v>100</v>
      </c>
      <c r="C7" s="1067">
        <v>92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6.5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6.6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2136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13.8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6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356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2568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32039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2064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1732</v>
      </c>
      <c r="C5" s="1034">
        <v>907</v>
      </c>
      <c r="D5" s="600">
        <v>825</v>
      </c>
      <c r="G5" s="871" t="s">
        <v>126</v>
      </c>
      <c r="H5" s="637">
        <f>IF(ISBLANK(D7),"",D7)</f>
        <v>1106</v>
      </c>
    </row>
    <row r="6" spans="1:17" x14ac:dyDescent="0.25">
      <c r="A6" s="641">
        <v>2021</v>
      </c>
      <c r="B6" s="1034">
        <v>1980</v>
      </c>
      <c r="C6" s="1034">
        <v>955</v>
      </c>
      <c r="D6" s="602">
        <v>1025</v>
      </c>
      <c r="G6" s="635" t="s">
        <v>127</v>
      </c>
      <c r="H6" s="623">
        <f>IF(ISBLANK(C7),"",C7)</f>
        <v>1030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2136</v>
      </c>
      <c r="C7" s="1034">
        <v>1030</v>
      </c>
      <c r="D7" s="617">
        <v>1106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1106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1030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14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7.7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0.9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6.8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1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9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2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12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1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817</v>
      </c>
      <c r="C6" s="55">
        <v>433</v>
      </c>
      <c r="D6" s="55">
        <v>384</v>
      </c>
      <c r="E6" s="70">
        <v>1083</v>
      </c>
      <c r="F6" s="55">
        <v>547</v>
      </c>
      <c r="G6" s="110">
        <v>536</v>
      </c>
      <c r="H6" s="55">
        <v>648</v>
      </c>
      <c r="I6" s="55">
        <v>359</v>
      </c>
      <c r="J6" s="55">
        <v>289</v>
      </c>
      <c r="K6" s="70">
        <v>2370</v>
      </c>
      <c r="L6" s="55">
        <v>1242</v>
      </c>
      <c r="M6" s="110">
        <v>1128</v>
      </c>
      <c r="N6" s="70">
        <v>2597</v>
      </c>
      <c r="O6" s="55">
        <v>1355</v>
      </c>
      <c r="P6" s="110">
        <v>1242</v>
      </c>
      <c r="Q6" s="70">
        <v>9504</v>
      </c>
      <c r="R6" s="55">
        <v>4843</v>
      </c>
      <c r="S6" s="110">
        <v>4661</v>
      </c>
      <c r="T6" s="70">
        <v>15451</v>
      </c>
      <c r="U6" s="55">
        <v>7475</v>
      </c>
      <c r="V6" s="160">
        <v>7976</v>
      </c>
    </row>
    <row r="7" spans="1:22" x14ac:dyDescent="0.25">
      <c r="A7" s="286">
        <v>2021</v>
      </c>
      <c r="B7" s="167">
        <v>789</v>
      </c>
      <c r="C7" s="94">
        <v>417</v>
      </c>
      <c r="D7" s="94">
        <v>372</v>
      </c>
      <c r="E7" s="167">
        <v>1072</v>
      </c>
      <c r="F7" s="94">
        <v>538</v>
      </c>
      <c r="G7" s="169">
        <v>534</v>
      </c>
      <c r="H7" s="94">
        <v>612</v>
      </c>
      <c r="I7" s="94">
        <v>341</v>
      </c>
      <c r="J7" s="94">
        <v>271</v>
      </c>
      <c r="K7" s="167">
        <v>2302</v>
      </c>
      <c r="L7" s="94">
        <v>1199</v>
      </c>
      <c r="M7" s="169">
        <v>1103</v>
      </c>
      <c r="N7" s="167">
        <v>2526</v>
      </c>
      <c r="O7" s="94">
        <v>1327</v>
      </c>
      <c r="P7" s="169">
        <v>1199</v>
      </c>
      <c r="Q7" s="167">
        <v>9379</v>
      </c>
      <c r="R7" s="94">
        <v>4791</v>
      </c>
      <c r="S7" s="169">
        <v>4588</v>
      </c>
      <c r="T7" s="212">
        <v>15144</v>
      </c>
      <c r="U7" s="58">
        <v>7325</v>
      </c>
      <c r="V7" s="160">
        <v>7819</v>
      </c>
    </row>
    <row r="8" spans="1:22" x14ac:dyDescent="0.25">
      <c r="A8" s="219">
        <v>2022</v>
      </c>
      <c r="B8" s="72">
        <v>813</v>
      </c>
      <c r="C8" s="61">
        <v>427</v>
      </c>
      <c r="D8" s="61">
        <v>386</v>
      </c>
      <c r="E8" s="72">
        <v>1004</v>
      </c>
      <c r="F8" s="61">
        <v>507</v>
      </c>
      <c r="G8" s="111">
        <v>497</v>
      </c>
      <c r="H8" s="61">
        <v>537</v>
      </c>
      <c r="I8" s="61">
        <v>302</v>
      </c>
      <c r="J8" s="61">
        <v>235</v>
      </c>
      <c r="K8" s="72">
        <v>2215</v>
      </c>
      <c r="L8" s="61">
        <v>1157</v>
      </c>
      <c r="M8" s="111">
        <v>1058</v>
      </c>
      <c r="N8" s="72">
        <v>2179</v>
      </c>
      <c r="O8" s="61">
        <v>1178</v>
      </c>
      <c r="P8" s="111">
        <v>1001</v>
      </c>
      <c r="Q8" s="72">
        <v>8959</v>
      </c>
      <c r="R8" s="61">
        <v>4648</v>
      </c>
      <c r="S8" s="111">
        <v>4311</v>
      </c>
      <c r="T8" s="72">
        <v>15521</v>
      </c>
      <c r="U8" s="61">
        <v>7583</v>
      </c>
      <c r="V8" s="111">
        <v>7938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813</v>
      </c>
      <c r="C15" s="172">
        <f>E8</f>
        <v>1004</v>
      </c>
      <c r="D15" s="172">
        <f>H8</f>
        <v>537</v>
      </c>
      <c r="E15" s="172">
        <f>K8</f>
        <v>2215</v>
      </c>
      <c r="F15" s="172">
        <f>N8</f>
        <v>2179</v>
      </c>
      <c r="G15" s="172">
        <f>Q8</f>
        <v>8959</v>
      </c>
      <c r="H15" s="334">
        <f>T8</f>
        <v>15521</v>
      </c>
      <c r="M15" s="172">
        <f>K8</f>
        <v>2215</v>
      </c>
      <c r="N15" s="172">
        <f>H15-E15-O15</f>
        <v>8561</v>
      </c>
      <c r="O15" s="172">
        <f>H15-(B15+C15+G15)</f>
        <v>4745</v>
      </c>
      <c r="P15" s="29"/>
      <c r="Q15" s="100">
        <f>M15/H15*100</f>
        <v>14.270987694091875</v>
      </c>
      <c r="R15" s="100">
        <f>N15/H15*100</f>
        <v>55.157528509760965</v>
      </c>
      <c r="S15" s="100">
        <f>O15/H15*100</f>
        <v>30.571483796147152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14.270987694091875</v>
      </c>
      <c r="R18" s="100">
        <f>N15/H15*100</f>
        <v>55.157528509760965</v>
      </c>
      <c r="S18" s="100">
        <f>O15/H15*100</f>
        <v>30.571483796147152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9.8000000000000007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0</v>
      </c>
      <c r="C24" s="361"/>
      <c r="D24" s="361"/>
      <c r="E24" s="167">
        <v>0</v>
      </c>
      <c r="F24" s="361"/>
      <c r="G24" s="362"/>
      <c r="H24" s="167">
        <v>0</v>
      </c>
      <c r="I24" s="94">
        <v>0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8.5</v>
      </c>
      <c r="C25" s="357"/>
      <c r="D25" s="357"/>
      <c r="E25" s="72">
        <v>0</v>
      </c>
      <c r="F25" s="357"/>
      <c r="G25" s="461"/>
      <c r="H25" s="72">
        <v>8.4700000000000006</v>
      </c>
      <c r="I25" s="61">
        <v>16.13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0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0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16.13</v>
      </c>
      <c r="F34" s="702">
        <f t="shared" si="3"/>
        <v>2022</v>
      </c>
      <c r="G34" s="676">
        <f t="shared" si="4"/>
        <v>0</v>
      </c>
      <c r="H34" s="676">
        <f t="shared" si="5"/>
        <v>16.13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13</v>
      </c>
      <c r="C4" s="600">
        <v>0</v>
      </c>
      <c r="D4" s="600">
        <v>1</v>
      </c>
      <c r="E4" s="599">
        <v>1</v>
      </c>
      <c r="F4" s="600">
        <v>6.2</v>
      </c>
      <c r="G4" s="600">
        <v>0.4</v>
      </c>
    </row>
    <row r="5" spans="1:10" x14ac:dyDescent="0.25">
      <c r="A5" s="286">
        <v>2022</v>
      </c>
      <c r="B5" s="751">
        <v>15</v>
      </c>
      <c r="C5" s="751">
        <v>0</v>
      </c>
      <c r="D5" s="751">
        <v>2</v>
      </c>
      <c r="E5" s="753">
        <v>1</v>
      </c>
      <c r="F5" s="751">
        <v>7.7</v>
      </c>
      <c r="G5" s="751">
        <v>0.9</v>
      </c>
    </row>
    <row r="6" spans="1:10" x14ac:dyDescent="0.25">
      <c r="A6" s="218">
        <v>2023</v>
      </c>
      <c r="B6" s="752">
        <v>12</v>
      </c>
      <c r="C6" s="752">
        <v>0</v>
      </c>
      <c r="D6" s="752">
        <v>2</v>
      </c>
      <c r="E6" s="754">
        <v>1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13</v>
      </c>
      <c r="C11" s="80">
        <f>IF(ISBLANK(D4),"",D4)</f>
        <v>1</v>
      </c>
      <c r="E11" s="103">
        <f>A4</f>
        <v>2021</v>
      </c>
      <c r="F11" s="80">
        <f>IF(ISBLANK(B4),"",B4)</f>
        <v>13</v>
      </c>
      <c r="G11" s="80">
        <f>IF(ISBLANK(D4),"",D4)</f>
        <v>1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15</v>
      </c>
      <c r="C12" s="80">
        <f>IF(ISBLANK(D5),"",D5)</f>
        <v>2</v>
      </c>
      <c r="E12" s="103">
        <f t="shared" ref="E12:E13" si="1">A5</f>
        <v>2022</v>
      </c>
      <c r="F12" s="80">
        <f t="shared" ref="F12:F13" si="2">IF(ISBLANK(B5),"",B5)</f>
        <v>15</v>
      </c>
      <c r="G12" s="80">
        <f t="shared" ref="G12:G13" si="3">IF(ISBLANK(D5),"",D5)</f>
        <v>2</v>
      </c>
    </row>
    <row r="13" spans="1:10" x14ac:dyDescent="0.25">
      <c r="A13" s="155">
        <f t="shared" si="0"/>
        <v>2023</v>
      </c>
      <c r="B13" s="83">
        <f>IF(ISBLANK(B6),"",B6)</f>
        <v>12</v>
      </c>
      <c r="C13" s="83">
        <f>IF(ISBLANK(D6),"",D6)</f>
        <v>2</v>
      </c>
      <c r="D13" s="253"/>
      <c r="E13" s="155">
        <f t="shared" si="1"/>
        <v>2023</v>
      </c>
      <c r="F13" s="83">
        <f t="shared" si="2"/>
        <v>12</v>
      </c>
      <c r="G13" s="83">
        <f t="shared" si="3"/>
        <v>2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1</v>
      </c>
      <c r="E18" s="603">
        <f>A4</f>
        <v>2021</v>
      </c>
      <c r="F18" s="100">
        <f>IF(ISBLANK(C4),"",C4)</f>
        <v>0</v>
      </c>
      <c r="G18" s="100">
        <f>IF(ISBLANK(E4),"",E4)</f>
        <v>1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0</v>
      </c>
      <c r="C19" s="80">
        <f>IF(ISBLANK(E5),"",E5)</f>
        <v>1</v>
      </c>
      <c r="E19" s="103">
        <f t="shared" ref="E19:E20" si="5">A5</f>
        <v>2022</v>
      </c>
      <c r="F19" s="104">
        <f>IF(ISBLANK(C5),"",C5)</f>
        <v>0</v>
      </c>
      <c r="G19" s="104">
        <f t="shared" ref="G19:G20" si="6">IF(ISBLANK(E5),"",E5)</f>
        <v>1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1</v>
      </c>
      <c r="E20" s="155">
        <f t="shared" si="5"/>
        <v>2023</v>
      </c>
      <c r="F20" s="83">
        <f>IF(ISBLANK(C6),"",C6)</f>
        <v>0</v>
      </c>
      <c r="G20" s="83">
        <f t="shared" si="6"/>
        <v>1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371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2.4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254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11.2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90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4.5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60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0.4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265</v>
      </c>
    </row>
    <row r="17" spans="2:3" x14ac:dyDescent="0.25">
      <c r="B17" s="253">
        <v>2022</v>
      </c>
      <c r="C17" s="1100">
        <v>247</v>
      </c>
    </row>
    <row r="18" spans="2:3" x14ac:dyDescent="0.25">
      <c r="B18" s="253">
        <v>2023</v>
      </c>
      <c r="C18" s="1100">
        <v>254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265</v>
      </c>
    </row>
    <row r="22" spans="2:3" x14ac:dyDescent="0.25">
      <c r="B22" s="636">
        <f>B17</f>
        <v>2022</v>
      </c>
      <c r="C22" s="636">
        <f t="shared" ref="C22:C23" si="0">IF(ISBLANK(C17),"",C17)</f>
        <v>247</v>
      </c>
    </row>
    <row r="23" spans="2:3" x14ac:dyDescent="0.25">
      <c r="B23" s="636">
        <f>B18</f>
        <v>2023</v>
      </c>
      <c r="C23" s="636">
        <f t="shared" si="0"/>
        <v>254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11</v>
      </c>
      <c r="C5" s="55">
        <v>18</v>
      </c>
      <c r="D5" s="55">
        <v>6</v>
      </c>
      <c r="E5" s="269">
        <f>SUM(B5:D5)</f>
        <v>35</v>
      </c>
      <c r="F5" s="71">
        <v>384</v>
      </c>
      <c r="G5" s="70">
        <v>0.5</v>
      </c>
      <c r="H5" s="55">
        <v>0.2</v>
      </c>
      <c r="I5" s="110">
        <v>0.2</v>
      </c>
      <c r="J5" s="71">
        <v>2.6</v>
      </c>
    </row>
    <row r="6" spans="1:10" x14ac:dyDescent="0.25">
      <c r="A6" s="286">
        <v>2022</v>
      </c>
      <c r="B6" s="757">
        <v>16</v>
      </c>
      <c r="C6" s="758">
        <v>19</v>
      </c>
      <c r="D6" s="758">
        <v>8</v>
      </c>
      <c r="E6" s="270">
        <f>SUM(B6:D6)</f>
        <v>43</v>
      </c>
      <c r="F6" s="214">
        <v>372</v>
      </c>
      <c r="G6" s="457">
        <v>0.7</v>
      </c>
      <c r="H6" s="458">
        <v>0.2</v>
      </c>
      <c r="I6" s="763">
        <v>0.2</v>
      </c>
      <c r="J6" s="214">
        <v>2.4</v>
      </c>
    </row>
    <row r="7" spans="1:10" x14ac:dyDescent="0.25">
      <c r="A7" s="218">
        <v>2023</v>
      </c>
      <c r="B7" s="167">
        <v>18</v>
      </c>
      <c r="C7" s="94">
        <v>23</v>
      </c>
      <c r="D7" s="94">
        <v>4</v>
      </c>
      <c r="E7" s="447">
        <f>SUM(B7:D7)</f>
        <v>45</v>
      </c>
      <c r="F7" s="168">
        <v>371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384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372</v>
      </c>
      <c r="C14" s="28"/>
      <c r="D14" s="28"/>
      <c r="F14" s="625" t="s">
        <v>1526</v>
      </c>
      <c r="G14" s="621">
        <f>IF(ISBLANK(B7),"",B7)</f>
        <v>18</v>
      </c>
      <c r="I14" s="625" t="s">
        <v>1529</v>
      </c>
      <c r="J14" s="621">
        <f>IF(ISBLANK(B7),"",B7)</f>
        <v>18</v>
      </c>
    </row>
    <row r="15" spans="1:10" x14ac:dyDescent="0.25">
      <c r="A15" s="624">
        <f t="shared" ref="A15" si="1">A7</f>
        <v>2023</v>
      </c>
      <c r="B15" s="623">
        <f t="shared" si="0"/>
        <v>371</v>
      </c>
      <c r="C15" s="28"/>
      <c r="D15" s="28"/>
      <c r="F15" s="626" t="s">
        <v>1527</v>
      </c>
      <c r="G15" s="622">
        <f>IF(ISBLANK(C7),"",C7)</f>
        <v>23</v>
      </c>
      <c r="I15" s="626" t="s">
        <v>1538</v>
      </c>
      <c r="J15" s="622">
        <f>IF(ISBLANK(C7),"",C7)</f>
        <v>23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4</v>
      </c>
      <c r="I16" s="627" t="s">
        <v>1539</v>
      </c>
      <c r="J16" s="623">
        <f>IF(ISBLANK(D7),"",D7)</f>
        <v>4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0.7</v>
      </c>
    </row>
    <row r="22" spans="1:2" x14ac:dyDescent="0.25">
      <c r="A22" s="626" t="s">
        <v>464</v>
      </c>
      <c r="B22" s="622">
        <f>IF(ISBLANK(H6),"",H6)</f>
        <v>0.2</v>
      </c>
    </row>
    <row r="23" spans="1:2" x14ac:dyDescent="0.25">
      <c r="A23" s="627" t="s">
        <v>365</v>
      </c>
      <c r="B23" s="623">
        <f>IF(ISBLANK(I6),"",I6)</f>
        <v>0.2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9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81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20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13.1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18</v>
      </c>
      <c r="C6" s="759"/>
      <c r="D6" s="759"/>
      <c r="E6" s="457">
        <v>10.7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21</v>
      </c>
      <c r="C7" s="759"/>
      <c r="D7" s="759"/>
      <c r="E7" s="457">
        <v>12.9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20</v>
      </c>
      <c r="C8" s="760"/>
      <c r="D8" s="760"/>
      <c r="E8" s="601">
        <v>13.1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18</v>
      </c>
      <c r="C16" s="755"/>
      <c r="I16" s="700">
        <f>A6</f>
        <v>2020</v>
      </c>
      <c r="J16" s="674">
        <f>IF(ISBLANK(E6),"",E6)</f>
        <v>10.7</v>
      </c>
      <c r="K16" s="756"/>
    </row>
    <row r="17" spans="1:10" x14ac:dyDescent="0.25">
      <c r="A17" s="701">
        <f>A7</f>
        <v>2021</v>
      </c>
      <c r="B17" s="853">
        <f>IF(ISBLANK(B7),"",B7)</f>
        <v>21</v>
      </c>
      <c r="C17" s="755"/>
      <c r="I17" s="701">
        <f>A7</f>
        <v>2021</v>
      </c>
      <c r="J17" s="853">
        <f>IF(ISBLANK(E7),"",E7)</f>
        <v>12.9</v>
      </c>
    </row>
    <row r="18" spans="1:10" x14ac:dyDescent="0.25">
      <c r="A18" s="702">
        <f>A8</f>
        <v>2022</v>
      </c>
      <c r="B18" s="676">
        <f>IF(ISBLANK(B8),"",B8)</f>
        <v>20</v>
      </c>
      <c r="C18" s="755"/>
      <c r="I18" s="702">
        <f>A8</f>
        <v>2022</v>
      </c>
      <c r="J18" s="676">
        <f>IF(ISBLANK(E8),"",E8)</f>
        <v>13.1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0</v>
      </c>
      <c r="D5" s="449">
        <f>IF(ISBLANK(B5),"",A5)</f>
        <v>2021</v>
      </c>
      <c r="E5" s="618">
        <f>IF(ISBLANK(B5),"",B5)</f>
        <v>0</v>
      </c>
      <c r="K5" s="217">
        <v>2020</v>
      </c>
      <c r="L5" s="655">
        <v>6</v>
      </c>
    </row>
    <row r="6" spans="1:12" x14ac:dyDescent="0.25">
      <c r="A6" s="229">
        <v>2022</v>
      </c>
      <c r="B6" s="602">
        <v>1</v>
      </c>
      <c r="D6" s="450">
        <f>IF(ISBLANK(B6),"",A6)</f>
        <v>2022</v>
      </c>
      <c r="E6" s="619">
        <f>IF(ISBLANK(B6),"",B6)</f>
        <v>1</v>
      </c>
      <c r="K6" s="286">
        <v>2021</v>
      </c>
      <c r="L6" s="657">
        <v>5.7</v>
      </c>
    </row>
    <row r="7" spans="1:12" x14ac:dyDescent="0.25">
      <c r="A7" s="123">
        <v>2023</v>
      </c>
      <c r="B7" s="617">
        <v>1</v>
      </c>
      <c r="D7" s="379">
        <f>IF(ISBLANK(B7),"",A7)</f>
        <v>2023</v>
      </c>
      <c r="E7" s="620">
        <f>IF(ISBLANK(B7),"",B7)</f>
        <v>1</v>
      </c>
      <c r="K7" s="219">
        <v>2022</v>
      </c>
      <c r="L7" s="617">
        <v>6.8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6</v>
      </c>
      <c r="C4" s="643">
        <v>76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6</v>
      </c>
      <c r="C5" s="602">
        <v>92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9</v>
      </c>
      <c r="C6" s="602">
        <v>81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6</v>
      </c>
      <c r="C5" s="643">
        <v>2552</v>
      </c>
      <c r="D5" s="643">
        <v>289</v>
      </c>
      <c r="E5" s="869">
        <v>11.2</v>
      </c>
      <c r="F5" s="1039">
        <v>12.1</v>
      </c>
      <c r="G5" s="1039">
        <v>10.3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6</v>
      </c>
      <c r="C6" s="657">
        <v>2496</v>
      </c>
      <c r="D6" s="657">
        <v>330</v>
      </c>
      <c r="E6" s="657">
        <v>13.1</v>
      </c>
      <c r="F6" s="657">
        <v>13</v>
      </c>
      <c r="G6" s="657">
        <v>13.1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6</v>
      </c>
      <c r="C7" s="617">
        <v>2568</v>
      </c>
      <c r="D7" s="617">
        <v>356</v>
      </c>
      <c r="E7" s="617">
        <v>13.8</v>
      </c>
      <c r="F7" s="617">
        <v>13.6</v>
      </c>
      <c r="G7" s="617">
        <v>13.9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11.7</v>
      </c>
      <c r="C4" s="655">
        <v>81</v>
      </c>
      <c r="D4" s="655">
        <v>3.6</v>
      </c>
      <c r="E4" s="655">
        <v>63</v>
      </c>
      <c r="F4" s="655">
        <v>0.4</v>
      </c>
      <c r="G4" s="655">
        <v>14</v>
      </c>
      <c r="H4" s="655">
        <v>1</v>
      </c>
      <c r="I4" s="655">
        <v>9</v>
      </c>
      <c r="J4" s="655">
        <v>0.2</v>
      </c>
      <c r="K4" s="253"/>
      <c r="L4" s="253"/>
      <c r="M4" s="253"/>
    </row>
    <row r="5" spans="1:13" x14ac:dyDescent="0.25">
      <c r="A5" s="486">
        <v>2022</v>
      </c>
      <c r="B5" s="602">
        <v>11.2</v>
      </c>
      <c r="C5" s="602">
        <v>100</v>
      </c>
      <c r="D5" s="602">
        <v>4.5</v>
      </c>
      <c r="E5" s="602">
        <v>63</v>
      </c>
      <c r="F5" s="602">
        <v>0.4</v>
      </c>
      <c r="G5" s="602">
        <v>17</v>
      </c>
      <c r="H5" s="602">
        <v>1</v>
      </c>
      <c r="I5" s="602">
        <v>9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90</v>
      </c>
      <c r="D6" s="617"/>
      <c r="E6" s="617">
        <v>60</v>
      </c>
      <c r="F6" s="617"/>
      <c r="G6" s="617">
        <v>14</v>
      </c>
      <c r="H6" s="617">
        <v>1</v>
      </c>
      <c r="I6" s="617">
        <v>9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0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79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10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101</v>
      </c>
      <c r="C4" s="1006">
        <v>57</v>
      </c>
      <c r="D4" s="1006">
        <v>44</v>
      </c>
      <c r="E4" s="1005">
        <v>374</v>
      </c>
      <c r="F4" s="1006">
        <v>195</v>
      </c>
      <c r="G4" s="1006">
        <v>179</v>
      </c>
      <c r="H4" s="1007">
        <v>6.5</v>
      </c>
      <c r="I4" s="1007">
        <v>24.2</v>
      </c>
      <c r="J4" s="1007">
        <v>-17.7</v>
      </c>
      <c r="K4" s="70">
        <v>241</v>
      </c>
      <c r="L4" s="55">
        <v>93</v>
      </c>
      <c r="M4" s="110">
        <v>148</v>
      </c>
      <c r="N4" s="55">
        <v>246</v>
      </c>
      <c r="O4" s="55">
        <v>100</v>
      </c>
      <c r="P4" s="110">
        <v>146</v>
      </c>
    </row>
    <row r="5" spans="1:17" x14ac:dyDescent="0.25">
      <c r="A5" s="286">
        <v>2021</v>
      </c>
      <c r="B5" s="1008">
        <v>100</v>
      </c>
      <c r="C5" s="1009">
        <v>51</v>
      </c>
      <c r="D5" s="1009">
        <v>49</v>
      </c>
      <c r="E5" s="1008">
        <v>401</v>
      </c>
      <c r="F5" s="1009">
        <v>201</v>
      </c>
      <c r="G5" s="1009">
        <v>200</v>
      </c>
      <c r="H5" s="1010">
        <v>6.6</v>
      </c>
      <c r="I5" s="1010">
        <v>26.5</v>
      </c>
      <c r="J5" s="1010">
        <v>-19.899999999999999</v>
      </c>
      <c r="K5" s="212">
        <v>264</v>
      </c>
      <c r="L5" s="58">
        <v>106</v>
      </c>
      <c r="M5" s="160">
        <v>158</v>
      </c>
      <c r="N5" s="58">
        <v>299</v>
      </c>
      <c r="O5" s="58">
        <v>109</v>
      </c>
      <c r="P5" s="160">
        <v>190</v>
      </c>
    </row>
    <row r="6" spans="1:17" x14ac:dyDescent="0.25">
      <c r="A6" s="219">
        <v>2022</v>
      </c>
      <c r="B6" s="1011">
        <v>118</v>
      </c>
      <c r="C6" s="1012">
        <v>62</v>
      </c>
      <c r="D6" s="1012">
        <v>56</v>
      </c>
      <c r="E6" s="1011">
        <v>347</v>
      </c>
      <c r="F6" s="1012">
        <v>171</v>
      </c>
      <c r="G6" s="1012">
        <v>176</v>
      </c>
      <c r="H6" s="1013">
        <v>7.6</v>
      </c>
      <c r="I6" s="1013">
        <v>22.4</v>
      </c>
      <c r="J6" s="1013">
        <v>-14.8</v>
      </c>
      <c r="K6" s="1014">
        <v>314</v>
      </c>
      <c r="L6" s="1015">
        <v>151</v>
      </c>
      <c r="M6" s="1016">
        <v>163</v>
      </c>
      <c r="N6" s="1015">
        <v>315</v>
      </c>
      <c r="O6" s="1015">
        <v>129</v>
      </c>
      <c r="P6" s="1016">
        <v>186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44</v>
      </c>
      <c r="C13" s="319">
        <f>IF(ISBLANK(C4),"",C4)</f>
        <v>57</v>
      </c>
      <c r="D13" s="364"/>
      <c r="E13" s="322">
        <f>A4</f>
        <v>2020</v>
      </c>
      <c r="F13" s="319">
        <f>IF(ISBLANK(G4),"",G4)</f>
        <v>179</v>
      </c>
      <c r="G13" s="319">
        <f>IF(ISBLANK(F4),"",F4)</f>
        <v>195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49</v>
      </c>
      <c r="C14" s="320">
        <f t="shared" ref="C14:C15" si="2">IF(ISBLANK(C5),"",C5)</f>
        <v>51</v>
      </c>
      <c r="D14" s="364"/>
      <c r="E14" s="323">
        <f t="shared" ref="E14:E15" si="3">A5</f>
        <v>2021</v>
      </c>
      <c r="F14" s="320">
        <f t="shared" ref="F14:F15" si="4">IF(ISBLANK(G5),"",G5)</f>
        <v>200</v>
      </c>
      <c r="G14" s="320">
        <f t="shared" ref="G14:G15" si="5">IF(ISBLANK(F5),"",F5)</f>
        <v>201</v>
      </c>
      <c r="H14" s="389"/>
      <c r="I14" s="389"/>
      <c r="J14" s="48"/>
      <c r="K14" s="325" t="s">
        <v>536</v>
      </c>
      <c r="L14" s="328">
        <f>IF(ISBLANK(K4),"",K4)</f>
        <v>241</v>
      </c>
      <c r="M14" s="328">
        <f>IF(ISBLANK(K5),"",K5)</f>
        <v>264</v>
      </c>
      <c r="N14" s="328">
        <f>IF(ISBLANK(K6),"",K6)</f>
        <v>314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56</v>
      </c>
      <c r="C15" s="321">
        <f t="shared" si="2"/>
        <v>62</v>
      </c>
      <c r="E15" s="324">
        <f t="shared" si="3"/>
        <v>2022</v>
      </c>
      <c r="F15" s="321">
        <f t="shared" si="4"/>
        <v>176</v>
      </c>
      <c r="G15" s="321">
        <f t="shared" si="5"/>
        <v>171</v>
      </c>
      <c r="H15" s="211"/>
      <c r="I15" s="211"/>
      <c r="J15" s="28"/>
      <c r="K15" s="326" t="s">
        <v>535</v>
      </c>
      <c r="L15" s="329">
        <f>IF(ISBLANK(N4),"",N4)</f>
        <v>246</v>
      </c>
      <c r="M15" s="329">
        <f>IF(ISBLANK(N5),"",N5)</f>
        <v>299</v>
      </c>
      <c r="N15" s="329">
        <f>IF(ISBLANK(N6),"",N6)</f>
        <v>315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241</v>
      </c>
      <c r="M19" s="328">
        <f>IF(ISBLANK(K5),"",K5)</f>
        <v>264</v>
      </c>
      <c r="N19" s="328">
        <f>IF(ISBLANK(K6),"",K6)</f>
        <v>314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246</v>
      </c>
      <c r="M20" s="329">
        <f>IF(ISBLANK(N5),"",N5)</f>
        <v>299</v>
      </c>
      <c r="N20" s="329">
        <f>IF(ISBLANK(N6),"",N6)</f>
        <v>315</v>
      </c>
      <c r="O20" s="364"/>
    </row>
    <row r="21" spans="1:15" x14ac:dyDescent="0.25">
      <c r="A21" s="322">
        <f>A4</f>
        <v>2020</v>
      </c>
      <c r="B21" s="319">
        <f>IF(ISBLANK(D4),"",D4)</f>
        <v>44</v>
      </c>
      <c r="C21" s="319">
        <f>IF(ISBLANK(C4),"",C4)</f>
        <v>57</v>
      </c>
      <c r="E21" s="322">
        <f>A4</f>
        <v>2020</v>
      </c>
      <c r="F21" s="319">
        <f>IF(ISBLANK(G4),"",G4)</f>
        <v>179</v>
      </c>
      <c r="G21" s="319">
        <f>IF(ISBLANK(F4),"",F4)</f>
        <v>195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49</v>
      </c>
      <c r="C22" s="320">
        <f t="shared" ref="C22:C23" si="8">IF(ISBLANK(C5),"",C5)</f>
        <v>51</v>
      </c>
      <c r="E22" s="323">
        <f t="shared" ref="E22:E23" si="9">A5</f>
        <v>2021</v>
      </c>
      <c r="F22" s="320">
        <f t="shared" ref="F22:F23" si="10">IF(ISBLANK(G5),"",G5)</f>
        <v>200</v>
      </c>
      <c r="G22" s="320">
        <f t="shared" ref="G22:G23" si="11">IF(ISBLANK(F5),"",F5)</f>
        <v>201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56</v>
      </c>
      <c r="C23" s="321">
        <f t="shared" si="8"/>
        <v>62</v>
      </c>
      <c r="E23" s="324">
        <f t="shared" si="9"/>
        <v>2022</v>
      </c>
      <c r="F23" s="321">
        <f t="shared" si="10"/>
        <v>176</v>
      </c>
      <c r="G23" s="321">
        <f t="shared" si="11"/>
        <v>171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6</v>
      </c>
      <c r="C5" s="611"/>
      <c r="D5" s="611"/>
      <c r="E5" s="599">
        <v>15</v>
      </c>
      <c r="F5" s="616"/>
      <c r="G5" s="945"/>
      <c r="H5" s="599">
        <v>121</v>
      </c>
      <c r="I5" s="616">
        <v>29</v>
      </c>
      <c r="J5" s="616">
        <v>92</v>
      </c>
      <c r="K5" s="616"/>
      <c r="L5" s="945"/>
    </row>
    <row r="6" spans="1:12" x14ac:dyDescent="0.25">
      <c r="A6" s="286">
        <v>2021</v>
      </c>
      <c r="B6" s="601">
        <v>1</v>
      </c>
      <c r="C6" s="612"/>
      <c r="D6" s="612"/>
      <c r="E6" s="1034">
        <v>11</v>
      </c>
      <c r="F6" s="1028"/>
      <c r="G6" s="980"/>
      <c r="H6" s="1034">
        <v>105</v>
      </c>
      <c r="I6" s="1028">
        <v>22</v>
      </c>
      <c r="J6" s="1028">
        <v>83</v>
      </c>
      <c r="K6" s="1028"/>
      <c r="L6" s="980"/>
    </row>
    <row r="7" spans="1:12" x14ac:dyDescent="0.25">
      <c r="A7" s="218">
        <v>2022</v>
      </c>
      <c r="B7" s="601">
        <v>0</v>
      </c>
      <c r="C7" s="612"/>
      <c r="D7" s="612"/>
      <c r="E7" s="1034">
        <v>10</v>
      </c>
      <c r="F7" s="1028"/>
      <c r="G7" s="980"/>
      <c r="H7" s="1034">
        <v>79</v>
      </c>
      <c r="I7" s="1028">
        <v>16</v>
      </c>
      <c r="J7" s="1028">
        <v>63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16</v>
      </c>
    </row>
    <row r="15" spans="1:12" ht="30" x14ac:dyDescent="0.25">
      <c r="A15" s="833" t="s">
        <v>1543</v>
      </c>
      <c r="B15" s="623">
        <f>IF(ISBLANK(J7),"",J7)</f>
        <v>63</v>
      </c>
    </row>
    <row r="17" spans="1:2" x14ac:dyDescent="0.25">
      <c r="A17" s="625" t="s">
        <v>1540</v>
      </c>
      <c r="B17" s="621">
        <f>IF(ISBLANK(I7),"",I7)</f>
        <v>16</v>
      </c>
    </row>
    <row r="18" spans="1:2" x14ac:dyDescent="0.25">
      <c r="A18" s="627" t="s">
        <v>1541</v>
      </c>
      <c r="B18" s="623">
        <f>IF(ISBLANK(J7),"",J7)</f>
        <v>63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45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28.6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50.8</v>
      </c>
      <c r="C6" s="614">
        <v>31.4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46.8</v>
      </c>
      <c r="C10" s="614">
        <v>22.9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45</v>
      </c>
      <c r="C14" s="73">
        <v>28.6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170.923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68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5037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61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2543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4655.18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14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7.9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26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170.923</v>
      </c>
      <c r="C5" s="611">
        <v>148.923</v>
      </c>
      <c r="D5" s="751">
        <v>4559</v>
      </c>
      <c r="E5" s="751">
        <v>30</v>
      </c>
      <c r="G5" s="358">
        <v>2014</v>
      </c>
      <c r="H5" s="70">
        <v>4598.1899999999996</v>
      </c>
      <c r="I5" s="55">
        <v>3709.02</v>
      </c>
      <c r="J5" s="55">
        <v>889.17</v>
      </c>
      <c r="K5" s="71">
        <v>13</v>
      </c>
    </row>
    <row r="6" spans="1:12" x14ac:dyDescent="0.25">
      <c r="A6" s="286">
        <v>2021</v>
      </c>
      <c r="B6" s="601">
        <v>170.923</v>
      </c>
      <c r="C6" s="612">
        <v>148.923</v>
      </c>
      <c r="D6" s="959">
        <v>4218</v>
      </c>
      <c r="E6" s="959">
        <v>28</v>
      </c>
      <c r="G6" s="480">
        <v>2017</v>
      </c>
      <c r="H6" s="212">
        <v>4600.18</v>
      </c>
      <c r="I6" s="58">
        <v>3711</v>
      </c>
      <c r="J6" s="58">
        <v>889.18</v>
      </c>
      <c r="K6" s="214">
        <v>13</v>
      </c>
    </row>
    <row r="7" spans="1:12" x14ac:dyDescent="0.25">
      <c r="A7" s="218">
        <v>2022</v>
      </c>
      <c r="B7" s="601">
        <v>170.923</v>
      </c>
      <c r="C7" s="612">
        <v>148.923</v>
      </c>
      <c r="D7" s="959">
        <v>3996</v>
      </c>
      <c r="E7" s="959">
        <v>26</v>
      </c>
      <c r="G7" s="482">
        <v>2020</v>
      </c>
      <c r="H7" s="72">
        <v>4655.18</v>
      </c>
      <c r="I7" s="61">
        <v>3766</v>
      </c>
      <c r="J7" s="61">
        <v>889.18</v>
      </c>
      <c r="K7" s="73">
        <v>14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148.923</v>
      </c>
      <c r="D14" s="631">
        <f>A5</f>
        <v>2020</v>
      </c>
      <c r="E14" s="625">
        <f>IF(ISBLANK(D5),"",D5)</f>
        <v>4559</v>
      </c>
      <c r="F14" s="211"/>
      <c r="G14" s="634" t="s">
        <v>925</v>
      </c>
      <c r="H14" s="621">
        <f>IF(ISBLANK(J7),"",J7)</f>
        <v>889.18</v>
      </c>
      <c r="I14" s="211"/>
      <c r="J14" s="211"/>
    </row>
    <row r="15" spans="1:12" x14ac:dyDescent="0.25">
      <c r="A15" s="870" t="s">
        <v>16</v>
      </c>
      <c r="B15" s="630">
        <f>IF(ISBLANK(B7),"",B7)</f>
        <v>170.923</v>
      </c>
      <c r="D15" s="632">
        <f t="shared" ref="D15:D16" si="0">A6</f>
        <v>2021</v>
      </c>
      <c r="E15" s="626">
        <f>IF(ISBLANK(D6),"",D6)</f>
        <v>4218</v>
      </c>
      <c r="F15" s="211"/>
      <c r="G15" s="635" t="s">
        <v>926</v>
      </c>
      <c r="H15" s="623">
        <f>IF(ISBLANK(I7),"",I7)</f>
        <v>3766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3996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148.923</v>
      </c>
      <c r="F19" s="253"/>
      <c r="G19" s="634" t="s">
        <v>529</v>
      </c>
      <c r="H19" s="621">
        <f>IF(ISBLANK(J7),"",J7)</f>
        <v>889.18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170.923</v>
      </c>
      <c r="F20" s="253"/>
      <c r="G20" s="635" t="s">
        <v>528</v>
      </c>
      <c r="H20" s="623">
        <f>IF(ISBLANK(I7),"",I7)</f>
        <v>3766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12.4</v>
      </c>
      <c r="C5" s="1092">
        <v>2995</v>
      </c>
      <c r="D5" s="1093">
        <v>68</v>
      </c>
      <c r="E5" s="1092">
        <v>2543</v>
      </c>
      <c r="F5" s="1093">
        <v>56</v>
      </c>
    </row>
    <row r="6" spans="1:9" x14ac:dyDescent="0.25">
      <c r="A6" s="218">
        <v>2021</v>
      </c>
      <c r="B6" s="1092">
        <v>8.1999999999999993</v>
      </c>
      <c r="C6" s="1092">
        <v>2995</v>
      </c>
      <c r="D6" s="1093">
        <v>68</v>
      </c>
      <c r="E6" s="1092">
        <v>2543</v>
      </c>
      <c r="F6" s="1093">
        <v>56</v>
      </c>
    </row>
    <row r="7" spans="1:9" x14ac:dyDescent="0.25">
      <c r="A7" s="219">
        <v>2022</v>
      </c>
      <c r="B7" s="73">
        <v>7.9</v>
      </c>
      <c r="C7" s="73">
        <v>5037</v>
      </c>
      <c r="D7" s="73">
        <v>68</v>
      </c>
      <c r="E7" s="73">
        <v>2543</v>
      </c>
      <c r="F7" s="73">
        <v>61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37754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30788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6966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131742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103303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28439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3.4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4.0999999999999996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28613</v>
      </c>
      <c r="C5" s="458">
        <v>28309</v>
      </c>
      <c r="D5" s="458">
        <v>304</v>
      </c>
      <c r="E5" s="457">
        <v>118580</v>
      </c>
      <c r="F5" s="458">
        <v>117882</v>
      </c>
      <c r="G5" s="458">
        <v>698</v>
      </c>
      <c r="H5" s="457">
        <v>4.2</v>
      </c>
      <c r="I5" s="763">
        <v>2.2999999999999998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29430</v>
      </c>
      <c r="C6" s="458">
        <v>27568</v>
      </c>
      <c r="D6" s="458">
        <v>1862</v>
      </c>
      <c r="E6" s="457">
        <v>113567</v>
      </c>
      <c r="F6" s="458">
        <v>108452</v>
      </c>
      <c r="G6" s="458">
        <v>5115</v>
      </c>
      <c r="H6" s="457">
        <v>3.9</v>
      </c>
      <c r="I6" s="763">
        <v>2.7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37754</v>
      </c>
      <c r="C7" s="612">
        <v>30788</v>
      </c>
      <c r="D7" s="612">
        <v>6966</v>
      </c>
      <c r="E7" s="601">
        <v>131742</v>
      </c>
      <c r="F7" s="612">
        <v>103303</v>
      </c>
      <c r="G7" s="612">
        <v>28439</v>
      </c>
      <c r="H7" s="947">
        <v>3.4</v>
      </c>
      <c r="I7" s="948">
        <v>4.0999999999999996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28613</v>
      </c>
      <c r="C14" s="674">
        <f t="shared" ref="C14:D14" si="0">IF(ISBLANK(C5),"",C5)</f>
        <v>28309</v>
      </c>
      <c r="D14" s="669">
        <f t="shared" si="0"/>
        <v>304</v>
      </c>
      <c r="F14" s="884">
        <f>A5</f>
        <v>2020</v>
      </c>
      <c r="G14" s="674">
        <f>IF(ISBLANK(E5),"",E5)</f>
        <v>118580</v>
      </c>
      <c r="H14" s="674">
        <f t="shared" ref="H14:I16" si="1">IF(ISBLANK(F5),"",F5)</f>
        <v>117882</v>
      </c>
      <c r="I14" s="669">
        <f t="shared" si="1"/>
        <v>698</v>
      </c>
      <c r="J14" s="756"/>
      <c r="K14" s="884">
        <f>A5</f>
        <v>2020</v>
      </c>
      <c r="L14" s="674">
        <f>IF(ISBLANK(H5),"",H5)</f>
        <v>4.2</v>
      </c>
      <c r="M14" s="669">
        <f>IF(ISBLANK(I5),"",I5)</f>
        <v>2.2999999999999998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29430</v>
      </c>
      <c r="C15" s="879">
        <f t="shared" si="3"/>
        <v>27568</v>
      </c>
      <c r="D15" s="886">
        <f t="shared" si="3"/>
        <v>1862</v>
      </c>
      <c r="F15" s="890">
        <f t="shared" ref="F15:F16" si="4">A6</f>
        <v>2021</v>
      </c>
      <c r="G15" s="853">
        <f t="shared" ref="G15:G16" si="5">IF(ISBLANK(E6),"",E6)</f>
        <v>113567</v>
      </c>
      <c r="H15" s="853">
        <f t="shared" si="1"/>
        <v>108452</v>
      </c>
      <c r="I15" s="670">
        <f t="shared" si="1"/>
        <v>5115</v>
      </c>
      <c r="J15" s="211"/>
      <c r="K15" s="890">
        <f t="shared" ref="K15:K16" si="6">A6</f>
        <v>2021</v>
      </c>
      <c r="L15" s="853">
        <f t="shared" ref="L15:M16" si="7">IF(ISBLANK(H6),"",H6)</f>
        <v>3.9</v>
      </c>
      <c r="M15" s="670">
        <f t="shared" si="7"/>
        <v>2.7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37754</v>
      </c>
      <c r="C16" s="888">
        <f t="shared" si="3"/>
        <v>30788</v>
      </c>
      <c r="D16" s="889">
        <f t="shared" si="3"/>
        <v>6966</v>
      </c>
      <c r="F16" s="891">
        <f t="shared" si="4"/>
        <v>2022</v>
      </c>
      <c r="G16" s="676">
        <f t="shared" si="5"/>
        <v>131742</v>
      </c>
      <c r="H16" s="676">
        <f t="shared" si="1"/>
        <v>103303</v>
      </c>
      <c r="I16" s="671">
        <f t="shared" si="1"/>
        <v>28439</v>
      </c>
      <c r="J16" s="211"/>
      <c r="K16" s="891">
        <f t="shared" si="6"/>
        <v>2022</v>
      </c>
      <c r="L16" s="676">
        <f t="shared" si="7"/>
        <v>3.4</v>
      </c>
      <c r="M16" s="671">
        <f t="shared" si="7"/>
        <v>4.0999999999999996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28613</v>
      </c>
      <c r="C22" s="674">
        <f t="shared" ref="C22:D22" si="8">IF(ISBLANK(C5),"",C5)</f>
        <v>28309</v>
      </c>
      <c r="D22" s="669">
        <f t="shared" si="8"/>
        <v>304</v>
      </c>
      <c r="F22" s="884">
        <f>A5</f>
        <v>2020</v>
      </c>
      <c r="G22" s="674">
        <f>IF(ISBLANK(E5),"",E5)</f>
        <v>118580</v>
      </c>
      <c r="H22" s="674">
        <f t="shared" ref="H22:I24" si="9">IF(ISBLANK(F5),"",F5)</f>
        <v>117882</v>
      </c>
      <c r="I22" s="669">
        <f t="shared" si="9"/>
        <v>698</v>
      </c>
      <c r="J22" s="756"/>
      <c r="K22" s="884">
        <f>A5</f>
        <v>2020</v>
      </c>
      <c r="L22" s="674">
        <f>IF(ISBLANK(H5),"",H5)</f>
        <v>4.2</v>
      </c>
      <c r="M22" s="669">
        <f>IF(ISBLANK(I5),"",I5)</f>
        <v>2.2999999999999998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29430</v>
      </c>
      <c r="C23" s="853">
        <f t="shared" si="11"/>
        <v>27568</v>
      </c>
      <c r="D23" s="670">
        <f t="shared" si="11"/>
        <v>1862</v>
      </c>
      <c r="F23" s="890">
        <f t="shared" ref="F23:F24" si="12">A6</f>
        <v>2021</v>
      </c>
      <c r="G23" s="853">
        <f t="shared" ref="G23:G24" si="13">IF(ISBLANK(E6),"",E6)</f>
        <v>113567</v>
      </c>
      <c r="H23" s="853">
        <f t="shared" si="9"/>
        <v>108452</v>
      </c>
      <c r="I23" s="670">
        <f t="shared" si="9"/>
        <v>5115</v>
      </c>
      <c r="J23" s="211"/>
      <c r="K23" s="890">
        <f t="shared" ref="K23:K24" si="14">A6</f>
        <v>2021</v>
      </c>
      <c r="L23" s="853">
        <f t="shared" ref="L23:M24" si="15">IF(ISBLANK(H6),"",H6)</f>
        <v>3.9</v>
      </c>
      <c r="M23" s="670">
        <f t="shared" si="15"/>
        <v>2.7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37754</v>
      </c>
      <c r="C24" s="676">
        <f t="shared" si="11"/>
        <v>30788</v>
      </c>
      <c r="D24" s="671">
        <f t="shared" si="11"/>
        <v>6966</v>
      </c>
      <c r="F24" s="891">
        <f t="shared" si="12"/>
        <v>2022</v>
      </c>
      <c r="G24" s="676">
        <f t="shared" si="13"/>
        <v>131742</v>
      </c>
      <c r="H24" s="676">
        <f t="shared" si="9"/>
        <v>103303</v>
      </c>
      <c r="I24" s="671">
        <f t="shared" si="9"/>
        <v>28439</v>
      </c>
      <c r="J24" s="211"/>
      <c r="K24" s="891">
        <f t="shared" si="14"/>
        <v>2022</v>
      </c>
      <c r="L24" s="676">
        <f t="shared" si="15"/>
        <v>3.4</v>
      </c>
      <c r="M24" s="671">
        <f t="shared" si="15"/>
        <v>4.0999999999999996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42</v>
      </c>
      <c r="C3" s="71">
        <v>29</v>
      </c>
      <c r="D3" s="71">
        <v>13</v>
      </c>
      <c r="F3" s="105" t="s">
        <v>537</v>
      </c>
      <c r="G3" s="97">
        <f>IF(ISBLANK(B3),"",B3)</f>
        <v>42</v>
      </c>
      <c r="H3" s="97">
        <f>IF(ISBLANK(B4),"",B4)</f>
        <v>74</v>
      </c>
      <c r="I3" s="97">
        <f>IF(ISBLANK(B5),"",B5)</f>
        <v>62</v>
      </c>
      <c r="J3" s="365"/>
    </row>
    <row r="4" spans="1:12" x14ac:dyDescent="0.25">
      <c r="A4" s="286">
        <v>2021</v>
      </c>
      <c r="B4" s="214">
        <v>74</v>
      </c>
      <c r="C4" s="214">
        <v>28</v>
      </c>
      <c r="D4" s="214">
        <v>18.3</v>
      </c>
      <c r="F4" s="130" t="s">
        <v>538</v>
      </c>
      <c r="G4" s="98">
        <f>IF(ISBLANK(C3),"",C3)</f>
        <v>29</v>
      </c>
      <c r="H4" s="98">
        <f>IF(ISBLANK(C4),"",C4)</f>
        <v>28</v>
      </c>
      <c r="I4" s="98">
        <f>IF(ISBLANK(C5),"",C5)</f>
        <v>25</v>
      </c>
      <c r="J4" s="365"/>
    </row>
    <row r="5" spans="1:12" x14ac:dyDescent="0.25">
      <c r="A5" s="218">
        <v>2022</v>
      </c>
      <c r="B5" s="168">
        <v>62</v>
      </c>
      <c r="C5" s="168">
        <v>25</v>
      </c>
      <c r="D5" s="168">
        <v>13.5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42</v>
      </c>
      <c r="H8" s="97">
        <f>IF(ISBLANK(B4),"",B4)</f>
        <v>74</v>
      </c>
      <c r="I8" s="97">
        <f>IF(ISBLANK(B5),"",B5)</f>
        <v>62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29</v>
      </c>
      <c r="H9" s="98">
        <f>IF(ISBLANK(C4),"",C4)</f>
        <v>28</v>
      </c>
      <c r="I9" s="98">
        <f>IF(ISBLANK(C5),"",C5)</f>
        <v>25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13</v>
      </c>
      <c r="H13" s="132">
        <f>IF(ISBLANK(D4),"",D4)</f>
        <v>18.3</v>
      </c>
      <c r="I13" s="132">
        <f>IF(ISBLANK(D5),"",D5)</f>
        <v>13.5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268</v>
      </c>
      <c r="C4" s="110">
        <v>295</v>
      </c>
      <c r="E4" s="29" t="s">
        <v>540</v>
      </c>
      <c r="F4" s="163">
        <f>B4/($B$22+$C$22)*100</f>
        <v>1.7266928677275948</v>
      </c>
      <c r="G4" s="163">
        <f>C4/($B$22+$C$22)*100</f>
        <v>1.9006507312673153</v>
      </c>
      <c r="J4" s="29" t="s">
        <v>540</v>
      </c>
      <c r="K4" s="163">
        <f>G4</f>
        <v>1.9006507312673153</v>
      </c>
    </row>
    <row r="5" spans="1:11" x14ac:dyDescent="0.25">
      <c r="A5" s="202" t="s">
        <v>541</v>
      </c>
      <c r="B5" s="212">
        <v>296</v>
      </c>
      <c r="C5" s="160">
        <v>323</v>
      </c>
      <c r="E5" s="29" t="s">
        <v>541</v>
      </c>
      <c r="F5" s="163">
        <f t="shared" ref="F5:G21" si="0">B5/($B$22+$C$22)*100</f>
        <v>1.9070936151021196</v>
      </c>
      <c r="G5" s="163">
        <f t="shared" si="0"/>
        <v>2.0810514786418399</v>
      </c>
      <c r="J5" s="29" t="s">
        <v>541</v>
      </c>
      <c r="K5" s="163">
        <f t="shared" ref="K5:K21" si="1">G5</f>
        <v>2.0810514786418399</v>
      </c>
    </row>
    <row r="6" spans="1:11" x14ac:dyDescent="0.25">
      <c r="A6" s="202" t="s">
        <v>542</v>
      </c>
      <c r="B6" s="212">
        <v>319</v>
      </c>
      <c r="C6" s="160">
        <v>316</v>
      </c>
      <c r="E6" s="29" t="s">
        <v>542</v>
      </c>
      <c r="F6" s="163">
        <f t="shared" si="0"/>
        <v>2.0552799433026223</v>
      </c>
      <c r="G6" s="163">
        <f t="shared" si="0"/>
        <v>2.035951291798209</v>
      </c>
      <c r="J6" s="29" t="s">
        <v>542</v>
      </c>
      <c r="K6" s="163">
        <f t="shared" si="1"/>
        <v>2.035951291798209</v>
      </c>
    </row>
    <row r="7" spans="1:11" x14ac:dyDescent="0.25">
      <c r="A7" s="202" t="s">
        <v>543</v>
      </c>
      <c r="B7" s="212">
        <v>297</v>
      </c>
      <c r="C7" s="160">
        <v>384</v>
      </c>
      <c r="E7" s="29" t="s">
        <v>543</v>
      </c>
      <c r="F7" s="163">
        <f t="shared" si="0"/>
        <v>1.9135364989369241</v>
      </c>
      <c r="G7" s="163">
        <f t="shared" si="0"/>
        <v>2.4740673925649119</v>
      </c>
      <c r="J7" s="29" t="s">
        <v>543</v>
      </c>
      <c r="K7" s="163">
        <f t="shared" si="1"/>
        <v>2.4740673925649119</v>
      </c>
    </row>
    <row r="8" spans="1:11" x14ac:dyDescent="0.25">
      <c r="A8" s="202" t="s">
        <v>544</v>
      </c>
      <c r="B8" s="212">
        <v>337</v>
      </c>
      <c r="C8" s="160">
        <v>368</v>
      </c>
      <c r="E8" s="29" t="s">
        <v>544</v>
      </c>
      <c r="F8" s="163">
        <f t="shared" si="0"/>
        <v>2.1712518523291027</v>
      </c>
      <c r="G8" s="163">
        <f t="shared" si="0"/>
        <v>2.3709812512080406</v>
      </c>
      <c r="J8" s="29" t="s">
        <v>544</v>
      </c>
      <c r="K8" s="163">
        <f t="shared" si="1"/>
        <v>2.3709812512080406</v>
      </c>
    </row>
    <row r="9" spans="1:11" x14ac:dyDescent="0.25">
      <c r="A9" s="202" t="s">
        <v>545</v>
      </c>
      <c r="B9" s="212">
        <v>367</v>
      </c>
      <c r="C9" s="160">
        <v>426</v>
      </c>
      <c r="E9" s="29" t="s">
        <v>545</v>
      </c>
      <c r="F9" s="163">
        <f t="shared" si="0"/>
        <v>2.3645383673732363</v>
      </c>
      <c r="G9" s="163">
        <f t="shared" si="0"/>
        <v>2.7446685136266993</v>
      </c>
      <c r="J9" s="29" t="s">
        <v>545</v>
      </c>
      <c r="K9" s="163">
        <f t="shared" si="1"/>
        <v>2.7446685136266993</v>
      </c>
    </row>
    <row r="10" spans="1:11" x14ac:dyDescent="0.25">
      <c r="A10" s="202" t="s">
        <v>546</v>
      </c>
      <c r="B10" s="212">
        <v>372</v>
      </c>
      <c r="C10" s="160">
        <v>410</v>
      </c>
      <c r="E10" s="29" t="s">
        <v>546</v>
      </c>
      <c r="F10" s="163">
        <f t="shared" si="0"/>
        <v>2.3967527865472587</v>
      </c>
      <c r="G10" s="163">
        <f t="shared" si="0"/>
        <v>2.6415823722698279</v>
      </c>
      <c r="J10" s="29" t="s">
        <v>546</v>
      </c>
      <c r="K10" s="163">
        <f t="shared" si="1"/>
        <v>2.6415823722698279</v>
      </c>
    </row>
    <row r="11" spans="1:11" x14ac:dyDescent="0.25">
      <c r="A11" s="202" t="s">
        <v>547</v>
      </c>
      <c r="B11" s="212">
        <v>392</v>
      </c>
      <c r="C11" s="160">
        <v>474</v>
      </c>
      <c r="E11" s="29" t="s">
        <v>547</v>
      </c>
      <c r="F11" s="163">
        <f t="shared" si="0"/>
        <v>2.525610463243348</v>
      </c>
      <c r="G11" s="163">
        <f t="shared" si="0"/>
        <v>3.0539269376973133</v>
      </c>
      <c r="J11" s="29" t="s">
        <v>547</v>
      </c>
      <c r="K11" s="163">
        <f t="shared" si="1"/>
        <v>3.0539269376973133</v>
      </c>
    </row>
    <row r="12" spans="1:11" x14ac:dyDescent="0.25">
      <c r="A12" s="202" t="s">
        <v>548</v>
      </c>
      <c r="B12" s="212">
        <v>422</v>
      </c>
      <c r="C12" s="160">
        <v>442</v>
      </c>
      <c r="E12" s="29" t="s">
        <v>548</v>
      </c>
      <c r="F12" s="163">
        <f t="shared" si="0"/>
        <v>2.7188969782874812</v>
      </c>
      <c r="G12" s="163">
        <f t="shared" si="0"/>
        <v>2.8477546549835706</v>
      </c>
      <c r="J12" s="29" t="s">
        <v>548</v>
      </c>
      <c r="K12" s="163">
        <f t="shared" si="1"/>
        <v>2.8477546549835706</v>
      </c>
    </row>
    <row r="13" spans="1:11" x14ac:dyDescent="0.25">
      <c r="A13" s="202" t="s">
        <v>549</v>
      </c>
      <c r="B13" s="212">
        <v>507</v>
      </c>
      <c r="C13" s="160">
        <v>534</v>
      </c>
      <c r="E13" s="29" t="s">
        <v>549</v>
      </c>
      <c r="F13" s="163">
        <f t="shared" si="0"/>
        <v>3.2665421042458607</v>
      </c>
      <c r="G13" s="163">
        <f t="shared" si="0"/>
        <v>3.4404999677855805</v>
      </c>
      <c r="J13" s="29" t="s">
        <v>549</v>
      </c>
      <c r="K13" s="163">
        <f t="shared" si="1"/>
        <v>3.4404999677855805</v>
      </c>
    </row>
    <row r="14" spans="1:11" x14ac:dyDescent="0.25">
      <c r="A14" s="202" t="s">
        <v>550</v>
      </c>
      <c r="B14" s="212">
        <v>565</v>
      </c>
      <c r="C14" s="160">
        <v>564</v>
      </c>
      <c r="E14" s="29" t="s">
        <v>550</v>
      </c>
      <c r="F14" s="163">
        <f t="shared" si="0"/>
        <v>3.6402293666645194</v>
      </c>
      <c r="G14" s="163">
        <f t="shared" si="0"/>
        <v>3.6337864828297142</v>
      </c>
      <c r="J14" s="29" t="s">
        <v>550</v>
      </c>
      <c r="K14" s="163">
        <f t="shared" si="1"/>
        <v>3.6337864828297142</v>
      </c>
    </row>
    <row r="15" spans="1:11" x14ac:dyDescent="0.25">
      <c r="A15" s="202" t="s">
        <v>551</v>
      </c>
      <c r="B15" s="212">
        <v>512</v>
      </c>
      <c r="C15" s="160">
        <v>532</v>
      </c>
      <c r="E15" s="29" t="s">
        <v>551</v>
      </c>
      <c r="F15" s="163">
        <f t="shared" si="0"/>
        <v>3.298756523419883</v>
      </c>
      <c r="G15" s="163">
        <f t="shared" si="0"/>
        <v>3.427614200115972</v>
      </c>
      <c r="J15" s="29" t="s">
        <v>551</v>
      </c>
      <c r="K15" s="163">
        <f t="shared" si="1"/>
        <v>3.427614200115972</v>
      </c>
    </row>
    <row r="16" spans="1:11" x14ac:dyDescent="0.25">
      <c r="A16" s="202" t="s">
        <v>552</v>
      </c>
      <c r="B16" s="212">
        <v>540</v>
      </c>
      <c r="C16" s="160">
        <v>514</v>
      </c>
      <c r="E16" s="29" t="s">
        <v>552</v>
      </c>
      <c r="F16" s="163">
        <f t="shared" si="0"/>
        <v>3.4791572707944076</v>
      </c>
      <c r="G16" s="163">
        <f t="shared" si="0"/>
        <v>3.3116422910894916</v>
      </c>
      <c r="J16" s="29" t="s">
        <v>552</v>
      </c>
      <c r="K16" s="163">
        <f t="shared" si="1"/>
        <v>3.3116422910894916</v>
      </c>
    </row>
    <row r="17" spans="1:11" x14ac:dyDescent="0.25">
      <c r="A17" s="202" t="s">
        <v>553</v>
      </c>
      <c r="B17" s="212">
        <v>739</v>
      </c>
      <c r="C17" s="160">
        <v>631</v>
      </c>
      <c r="E17" s="29" t="s">
        <v>553</v>
      </c>
      <c r="F17" s="163">
        <f t="shared" si="0"/>
        <v>4.761291153920495</v>
      </c>
      <c r="G17" s="163">
        <f t="shared" si="0"/>
        <v>4.0654596997616128</v>
      </c>
      <c r="J17" s="29" t="s">
        <v>553</v>
      </c>
      <c r="K17" s="163">
        <f t="shared" si="1"/>
        <v>4.0654596997616128</v>
      </c>
    </row>
    <row r="18" spans="1:11" x14ac:dyDescent="0.25">
      <c r="A18" s="202" t="s">
        <v>554</v>
      </c>
      <c r="B18" s="212">
        <v>884</v>
      </c>
      <c r="C18" s="160">
        <v>654</v>
      </c>
      <c r="E18" s="29" t="s">
        <v>554</v>
      </c>
      <c r="F18" s="163">
        <f t="shared" si="0"/>
        <v>5.6955093099671412</v>
      </c>
      <c r="G18" s="163">
        <f t="shared" si="0"/>
        <v>4.213646027962116</v>
      </c>
      <c r="J18" s="29" t="s">
        <v>554</v>
      </c>
      <c r="K18" s="163">
        <f t="shared" si="1"/>
        <v>4.213646027962116</v>
      </c>
    </row>
    <row r="19" spans="1:11" x14ac:dyDescent="0.25">
      <c r="A19" s="202" t="s">
        <v>555</v>
      </c>
      <c r="B19" s="212">
        <v>567</v>
      </c>
      <c r="C19" s="160">
        <v>389</v>
      </c>
      <c r="E19" s="29" t="s">
        <v>555</v>
      </c>
      <c r="F19" s="163">
        <f t="shared" si="0"/>
        <v>3.6531151343341275</v>
      </c>
      <c r="G19" s="163">
        <f t="shared" si="0"/>
        <v>2.5062818117389343</v>
      </c>
      <c r="J19" s="29" t="s">
        <v>555</v>
      </c>
      <c r="K19" s="163">
        <f t="shared" si="1"/>
        <v>2.5062818117389343</v>
      </c>
    </row>
    <row r="20" spans="1:11" x14ac:dyDescent="0.25">
      <c r="A20" s="202" t="s">
        <v>556</v>
      </c>
      <c r="B20" s="212">
        <v>345</v>
      </c>
      <c r="C20" s="160">
        <v>224</v>
      </c>
      <c r="E20" s="29" t="s">
        <v>556</v>
      </c>
      <c r="F20" s="163">
        <f t="shared" si="0"/>
        <v>2.2227949230075383</v>
      </c>
      <c r="G20" s="163">
        <f t="shared" si="0"/>
        <v>1.4432059789961986</v>
      </c>
      <c r="J20" s="29" t="s">
        <v>556</v>
      </c>
      <c r="K20" s="163">
        <f t="shared" si="1"/>
        <v>1.4432059789961986</v>
      </c>
    </row>
    <row r="21" spans="1:11" x14ac:dyDescent="0.25">
      <c r="A21" s="203" t="s">
        <v>557</v>
      </c>
      <c r="B21" s="72">
        <v>209</v>
      </c>
      <c r="C21" s="111">
        <v>103</v>
      </c>
      <c r="E21" s="31" t="s">
        <v>557</v>
      </c>
      <c r="F21" s="163">
        <f t="shared" si="0"/>
        <v>1.3465627214741318</v>
      </c>
      <c r="G21" s="163">
        <f t="shared" si="0"/>
        <v>0.66361703498485924</v>
      </c>
      <c r="J21" s="31" t="s">
        <v>557</v>
      </c>
      <c r="K21" s="210">
        <f t="shared" si="1"/>
        <v>0.66361703498485924</v>
      </c>
    </row>
    <row r="22" spans="1:11" x14ac:dyDescent="0.25">
      <c r="A22" s="309" t="s">
        <v>16</v>
      </c>
      <c r="B22" s="121">
        <f>SUM(B4:B21)</f>
        <v>7938</v>
      </c>
      <c r="C22" s="124">
        <f>SUM(C4:C21)</f>
        <v>7583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488</v>
      </c>
      <c r="C3" s="110">
        <v>657</v>
      </c>
      <c r="E3" s="297" t="s">
        <v>709</v>
      </c>
      <c r="F3" s="71">
        <v>51.6</v>
      </c>
      <c r="G3" s="71">
        <v>56.93</v>
      </c>
      <c r="K3" s="122" t="s">
        <v>16</v>
      </c>
      <c r="L3" s="71">
        <v>3.21</v>
      </c>
      <c r="M3" s="71">
        <v>2.66</v>
      </c>
    </row>
    <row r="4" spans="1:16" x14ac:dyDescent="0.25">
      <c r="A4" s="202" t="s">
        <v>704</v>
      </c>
      <c r="B4" s="212">
        <v>550</v>
      </c>
      <c r="C4" s="160">
        <v>727</v>
      </c>
      <c r="E4" s="298" t="s">
        <v>710</v>
      </c>
      <c r="F4" s="214">
        <v>41.31</v>
      </c>
      <c r="G4" s="214">
        <v>35.22</v>
      </c>
      <c r="K4" s="215" t="s">
        <v>212</v>
      </c>
      <c r="L4" s="214">
        <v>2.79</v>
      </c>
      <c r="M4" s="214">
        <v>2.44</v>
      </c>
      <c r="N4" s="211"/>
    </row>
    <row r="5" spans="1:16" x14ac:dyDescent="0.25">
      <c r="A5" s="202" t="s">
        <v>705</v>
      </c>
      <c r="B5" s="212">
        <v>397</v>
      </c>
      <c r="C5" s="160">
        <v>496</v>
      </c>
      <c r="E5" s="298" t="s">
        <v>711</v>
      </c>
      <c r="F5" s="214">
        <v>5.64</v>
      </c>
      <c r="G5" s="214">
        <v>6.38</v>
      </c>
      <c r="K5" s="123" t="s">
        <v>213</v>
      </c>
      <c r="L5" s="73">
        <v>3.46</v>
      </c>
      <c r="M5" s="73">
        <v>2.8</v>
      </c>
      <c r="N5" s="211"/>
    </row>
    <row r="6" spans="1:16" x14ac:dyDescent="0.25">
      <c r="A6" s="202" t="s">
        <v>706</v>
      </c>
      <c r="B6" s="212">
        <v>388</v>
      </c>
      <c r="C6" s="160">
        <v>477</v>
      </c>
      <c r="E6" s="298" t="s">
        <v>712</v>
      </c>
      <c r="F6" s="214">
        <v>0.89</v>
      </c>
      <c r="G6" s="214">
        <v>0.98</v>
      </c>
      <c r="K6" s="226"/>
      <c r="L6" s="164"/>
      <c r="M6" s="211"/>
    </row>
    <row r="7" spans="1:16" x14ac:dyDescent="0.25">
      <c r="A7" s="202" t="s">
        <v>707</v>
      </c>
      <c r="B7" s="212">
        <v>157</v>
      </c>
      <c r="C7" s="160">
        <v>418</v>
      </c>
      <c r="E7" s="299" t="s">
        <v>713</v>
      </c>
      <c r="F7" s="73">
        <v>0.56000000000000005</v>
      </c>
      <c r="G7" s="73">
        <v>0.49</v>
      </c>
      <c r="K7" s="227"/>
      <c r="L7" s="211"/>
      <c r="M7" s="211"/>
    </row>
    <row r="8" spans="1:16" x14ac:dyDescent="0.25">
      <c r="A8" s="203" t="s">
        <v>708</v>
      </c>
      <c r="B8" s="72">
        <v>106</v>
      </c>
      <c r="C8" s="111">
        <v>627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19.31216931216931</v>
      </c>
      <c r="C13" s="301">
        <f>B3/SUM(B3:B8)*100</f>
        <v>23.394055608820711</v>
      </c>
      <c r="E13" s="217" t="s">
        <v>836</v>
      </c>
      <c r="F13" s="289">
        <f>IF(ISBLANK(F3),"",F3)</f>
        <v>51.6</v>
      </c>
      <c r="G13" s="289">
        <f>IF(ISBLANK(G3),"",G3)</f>
        <v>56.93</v>
      </c>
    </row>
    <row r="14" spans="1:16" x14ac:dyDescent="0.25">
      <c r="A14" s="220" t="s">
        <v>825</v>
      </c>
      <c r="B14" s="305">
        <f>C4/SUM(C3:C8)*100</f>
        <v>21.369782480893594</v>
      </c>
      <c r="C14" s="302">
        <f>B4/SUM(B3:B8)*100</f>
        <v>26.36625119846596</v>
      </c>
      <c r="E14" s="286" t="s">
        <v>837</v>
      </c>
      <c r="F14" s="290">
        <f t="shared" ref="F14:G17" si="0">IF(ISBLANK(F4),"",F4)</f>
        <v>41.31</v>
      </c>
      <c r="G14" s="290">
        <f t="shared" si="0"/>
        <v>35.22</v>
      </c>
    </row>
    <row r="15" spans="1:16" x14ac:dyDescent="0.25">
      <c r="A15" s="220" t="s">
        <v>826</v>
      </c>
      <c r="B15" s="305">
        <f>C5/SUM(C3:C8)*100</f>
        <v>14.579659024103469</v>
      </c>
      <c r="C15" s="302">
        <f>B5/SUM(B3:B8)*100</f>
        <v>19.031639501438157</v>
      </c>
      <c r="E15" s="286" t="s">
        <v>838</v>
      </c>
      <c r="F15" s="290">
        <f t="shared" si="0"/>
        <v>5.64</v>
      </c>
      <c r="G15" s="290">
        <f t="shared" si="0"/>
        <v>6.38</v>
      </c>
    </row>
    <row r="16" spans="1:16" x14ac:dyDescent="0.25">
      <c r="A16" s="220" t="s">
        <v>827</v>
      </c>
      <c r="B16" s="305">
        <f>C6/SUM(C3:C8)*100</f>
        <v>14.02116402116402</v>
      </c>
      <c r="C16" s="302">
        <f>B6/SUM(B3:B8)*100</f>
        <v>18.600191754554171</v>
      </c>
      <c r="E16" s="286" t="s">
        <v>839</v>
      </c>
      <c r="F16" s="290">
        <f t="shared" si="0"/>
        <v>0.89</v>
      </c>
      <c r="G16" s="290">
        <f t="shared" si="0"/>
        <v>0.98</v>
      </c>
    </row>
    <row r="17" spans="1:18" x14ac:dyDescent="0.25">
      <c r="A17" s="220" t="s">
        <v>828</v>
      </c>
      <c r="B17" s="305">
        <f>C7/SUM(C3:C8)*100</f>
        <v>12.286890064667842</v>
      </c>
      <c r="C17" s="302">
        <f>B7/SUM(B3:B8)*100</f>
        <v>7.5263662511984659</v>
      </c>
      <c r="E17" s="219" t="s">
        <v>840</v>
      </c>
      <c r="F17" s="291">
        <f t="shared" si="0"/>
        <v>0.56000000000000005</v>
      </c>
      <c r="G17" s="291">
        <f t="shared" si="0"/>
        <v>0.49</v>
      </c>
    </row>
    <row r="18" spans="1:18" x14ac:dyDescent="0.25">
      <c r="A18" s="221" t="s">
        <v>829</v>
      </c>
      <c r="B18" s="306">
        <f>C8/SUM(C3:C8)*100</f>
        <v>18.430335097001763</v>
      </c>
      <c r="C18" s="303">
        <f>B8/SUM(B3:B8)*100</f>
        <v>5.0814956855225306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19.31216931216931</v>
      </c>
      <c r="C22" s="301">
        <f>C13</f>
        <v>23.394055608820711</v>
      </c>
    </row>
    <row r="23" spans="1:18" x14ac:dyDescent="0.25">
      <c r="A23" s="220" t="s">
        <v>831</v>
      </c>
      <c r="B23" s="305">
        <f t="shared" ref="B23:C27" si="1">B14</f>
        <v>21.369782480893594</v>
      </c>
      <c r="C23" s="302">
        <f t="shared" si="1"/>
        <v>26.36625119846596</v>
      </c>
    </row>
    <row r="24" spans="1:18" x14ac:dyDescent="0.25">
      <c r="A24" s="307" t="s">
        <v>832</v>
      </c>
      <c r="B24" s="305">
        <f t="shared" si="1"/>
        <v>14.579659024103469</v>
      </c>
      <c r="C24" s="302">
        <f t="shared" si="1"/>
        <v>19.031639501438157</v>
      </c>
    </row>
    <row r="25" spans="1:18" x14ac:dyDescent="0.25">
      <c r="A25" s="220" t="s">
        <v>833</v>
      </c>
      <c r="B25" s="305">
        <f t="shared" si="1"/>
        <v>14.02116402116402</v>
      </c>
      <c r="C25" s="302">
        <f t="shared" si="1"/>
        <v>18.600191754554171</v>
      </c>
    </row>
    <row r="26" spans="1:18" x14ac:dyDescent="0.25">
      <c r="A26" s="220" t="s">
        <v>834</v>
      </c>
      <c r="B26" s="305">
        <f t="shared" si="1"/>
        <v>12.286890064667842</v>
      </c>
      <c r="C26" s="302">
        <f t="shared" si="1"/>
        <v>7.5263662511984659</v>
      </c>
    </row>
    <row r="27" spans="1:18" x14ac:dyDescent="0.25">
      <c r="A27" s="308" t="s">
        <v>835</v>
      </c>
      <c r="B27" s="306">
        <f t="shared" si="1"/>
        <v>18.430335097001763</v>
      </c>
      <c r="C27" s="303">
        <f t="shared" si="1"/>
        <v>5.0814956855225306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694</v>
      </c>
      <c r="C34" s="110">
        <v>983</v>
      </c>
      <c r="E34" s="297" t="s">
        <v>709</v>
      </c>
      <c r="F34" s="71">
        <v>56.93</v>
      </c>
      <c r="G34" s="211"/>
      <c r="K34" s="122" t="s">
        <v>16</v>
      </c>
      <c r="L34" s="71">
        <v>2.66</v>
      </c>
      <c r="M34" s="211"/>
    </row>
    <row r="35" spans="1:16" x14ac:dyDescent="0.25">
      <c r="A35" s="202" t="s">
        <v>704</v>
      </c>
      <c r="B35" s="212">
        <v>672</v>
      </c>
      <c r="C35" s="160">
        <v>985</v>
      </c>
      <c r="E35" s="298" t="s">
        <v>710</v>
      </c>
      <c r="F35" s="214">
        <v>35.22</v>
      </c>
      <c r="G35" s="211"/>
      <c r="K35" s="215" t="s">
        <v>212</v>
      </c>
      <c r="L35" s="214">
        <v>2.44</v>
      </c>
      <c r="M35" s="211"/>
      <c r="N35" s="29" t="s">
        <v>876</v>
      </c>
    </row>
    <row r="36" spans="1:16" x14ac:dyDescent="0.25">
      <c r="A36" s="202" t="s">
        <v>705</v>
      </c>
      <c r="B36" s="212">
        <v>400</v>
      </c>
      <c r="C36" s="160">
        <v>523</v>
      </c>
      <c r="E36" s="298" t="s">
        <v>711</v>
      </c>
      <c r="F36" s="214">
        <v>6.38</v>
      </c>
      <c r="G36" s="211"/>
      <c r="K36" s="123" t="s">
        <v>213</v>
      </c>
      <c r="L36" s="73">
        <v>2.8</v>
      </c>
      <c r="M36" s="211"/>
      <c r="N36" s="288">
        <v>2022</v>
      </c>
    </row>
    <row r="37" spans="1:16" x14ac:dyDescent="0.25">
      <c r="A37" s="202" t="s">
        <v>706</v>
      </c>
      <c r="B37" s="212">
        <v>305</v>
      </c>
      <c r="C37" s="160">
        <v>426</v>
      </c>
      <c r="E37" s="298" t="s">
        <v>712</v>
      </c>
      <c r="F37" s="214">
        <v>0.98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116</v>
      </c>
      <c r="C38" s="160">
        <v>284</v>
      </c>
      <c r="E38" s="299" t="s">
        <v>713</v>
      </c>
      <c r="F38" s="73">
        <v>0.49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73</v>
      </c>
      <c r="C39" s="111">
        <v>339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27.768361581920903</v>
      </c>
      <c r="C44" s="301">
        <f>B34/SUM(B34:B39)*100</f>
        <v>30.707964601769909</v>
      </c>
      <c r="E44" s="217" t="s">
        <v>836</v>
      </c>
      <c r="F44" s="289">
        <f>IF(ISBLANK(F34),"",F34)</f>
        <v>56.93</v>
      </c>
    </row>
    <row r="45" spans="1:16" x14ac:dyDescent="0.25">
      <c r="A45" s="220" t="s">
        <v>825</v>
      </c>
      <c r="B45" s="305">
        <f>C35/SUM(C34:C39)*100</f>
        <v>27.824858757062149</v>
      </c>
      <c r="C45" s="302">
        <f>B35/SUM(B34:B39)*100</f>
        <v>29.734513274336283</v>
      </c>
      <c r="E45" s="286" t="s">
        <v>837</v>
      </c>
      <c r="F45" s="290">
        <f t="shared" ref="F45:F48" si="2">IF(ISBLANK(F35),"",F35)</f>
        <v>35.22</v>
      </c>
    </row>
    <row r="46" spans="1:16" x14ac:dyDescent="0.25">
      <c r="A46" s="220" t="s">
        <v>826</v>
      </c>
      <c r="B46" s="305">
        <f>C36/SUM(C34:C39)*100</f>
        <v>14.774011299435028</v>
      </c>
      <c r="C46" s="302">
        <f>B36/SUM(B34:B39)*100</f>
        <v>17.699115044247787</v>
      </c>
      <c r="E46" s="286" t="s">
        <v>838</v>
      </c>
      <c r="F46" s="290">
        <f t="shared" si="2"/>
        <v>6.38</v>
      </c>
    </row>
    <row r="47" spans="1:16" x14ac:dyDescent="0.25">
      <c r="A47" s="220" t="s">
        <v>827</v>
      </c>
      <c r="B47" s="305">
        <f>C37/SUM(C34:C39)*100</f>
        <v>12.033898305084746</v>
      </c>
      <c r="C47" s="302">
        <f>B37/SUM(B34:B39)*100</f>
        <v>13.495575221238937</v>
      </c>
      <c r="E47" s="286" t="s">
        <v>839</v>
      </c>
      <c r="F47" s="290">
        <f t="shared" si="2"/>
        <v>0.98</v>
      </c>
    </row>
    <row r="48" spans="1:16" x14ac:dyDescent="0.25">
      <c r="A48" s="220" t="s">
        <v>828</v>
      </c>
      <c r="B48" s="305">
        <f>C38/SUM(C34:C39)*100</f>
        <v>8.0225988700564965</v>
      </c>
      <c r="C48" s="302">
        <f>B38/SUM(B34:B39)*100</f>
        <v>5.1327433628318584</v>
      </c>
      <c r="E48" s="219" t="s">
        <v>840</v>
      </c>
      <c r="F48" s="291">
        <f t="shared" si="2"/>
        <v>0.49</v>
      </c>
    </row>
    <row r="49" spans="1:3" x14ac:dyDescent="0.25">
      <c r="A49" s="221" t="s">
        <v>829</v>
      </c>
      <c r="B49" s="306">
        <f>C39/SUM(C34:C39)*100</f>
        <v>9.5762711864406782</v>
      </c>
      <c r="C49" s="303">
        <f>B39/SUM(B34:B39)*100</f>
        <v>3.2300884955752216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27.768361581920903</v>
      </c>
      <c r="C53" s="301">
        <f>C44</f>
        <v>30.707964601769909</v>
      </c>
    </row>
    <row r="54" spans="1:3" x14ac:dyDescent="0.25">
      <c r="A54" s="220" t="s">
        <v>831</v>
      </c>
      <c r="B54" s="305">
        <f t="shared" ref="B54:C54" si="3">B45</f>
        <v>27.824858757062149</v>
      </c>
      <c r="C54" s="302">
        <f t="shared" si="3"/>
        <v>29.734513274336283</v>
      </c>
    </row>
    <row r="55" spans="1:3" x14ac:dyDescent="0.25">
      <c r="A55" s="307" t="s">
        <v>832</v>
      </c>
      <c r="B55" s="305">
        <f t="shared" ref="B55:C55" si="4">B46</f>
        <v>14.774011299435028</v>
      </c>
      <c r="C55" s="302">
        <f t="shared" si="4"/>
        <v>17.699115044247787</v>
      </c>
    </row>
    <row r="56" spans="1:3" x14ac:dyDescent="0.25">
      <c r="A56" s="220" t="s">
        <v>833</v>
      </c>
      <c r="B56" s="305">
        <f t="shared" ref="B56:C56" si="5">B47</f>
        <v>12.033898305084746</v>
      </c>
      <c r="C56" s="302">
        <f t="shared" si="5"/>
        <v>13.495575221238937</v>
      </c>
    </row>
    <row r="57" spans="1:3" x14ac:dyDescent="0.25">
      <c r="A57" s="220" t="s">
        <v>834</v>
      </c>
      <c r="B57" s="305">
        <f t="shared" ref="B57:C57" si="6">B48</f>
        <v>8.0225988700564965</v>
      </c>
      <c r="C57" s="302">
        <f t="shared" si="6"/>
        <v>5.1327433628318584</v>
      </c>
    </row>
    <row r="58" spans="1:3" x14ac:dyDescent="0.25">
      <c r="A58" s="308" t="s">
        <v>835</v>
      </c>
      <c r="B58" s="306">
        <f t="shared" ref="B58:C58" si="7">B49</f>
        <v>9.5762711864406782</v>
      </c>
      <c r="C58" s="303">
        <f t="shared" si="7"/>
        <v>3.2300884955752216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SRB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SRB'!Print_Area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2024-04-26T07:42:27Z</dcterms:modified>
</cp:coreProperties>
</file>